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urad\domain-users\stankova\DOKUMENTY 2020\PAMÁTKY\Hřbitovní kaple Knapovec\VZ_Hřbitovní kaple Knapovec\PD\"/>
    </mc:Choice>
  </mc:AlternateContent>
  <bookViews>
    <workbookView xWindow="0" yWindow="0" windowWidth="20490" windowHeight="7755"/>
  </bookViews>
  <sheets>
    <sheet name="Rekapitulace stavby" sheetId="1" r:id="rId1"/>
    <sheet name="D.1.1. - Architektonicko ..." sheetId="2" r:id="rId2"/>
    <sheet name="D.1.4.1 - Hromosvod" sheetId="3" r:id="rId3"/>
    <sheet name="VON - Vedlejší a ostatní ..." sheetId="4" r:id="rId4"/>
    <sheet name="Seznam figur" sheetId="5" r:id="rId5"/>
  </sheets>
  <definedNames>
    <definedName name="_xlnm._FilterDatabase" localSheetId="1" hidden="1">'D.1.1. - Architektonicko ...'!$C$137:$K$923</definedName>
    <definedName name="_xlnm._FilterDatabase" localSheetId="2" hidden="1">'D.1.4.1 - Hromosvod'!$C$119:$K$145</definedName>
    <definedName name="_xlnm._FilterDatabase" localSheetId="3" hidden="1">'VON - Vedlejší a ostatní ...'!$C$118:$K$125</definedName>
    <definedName name="_xlnm.Print_Titles" localSheetId="1">'D.1.1. - Architektonicko ...'!$137:$137</definedName>
    <definedName name="_xlnm.Print_Titles" localSheetId="2">'D.1.4.1 - Hromosvod'!$119:$119</definedName>
    <definedName name="_xlnm.Print_Titles" localSheetId="0">'Rekapitulace stavby'!$92:$92</definedName>
    <definedName name="_xlnm.Print_Titles" localSheetId="4">'Seznam figur'!$9:$9</definedName>
    <definedName name="_xlnm.Print_Titles" localSheetId="3">'VON - Vedlejší a ostatní ...'!$118:$118</definedName>
    <definedName name="_xlnm.Print_Area" localSheetId="1">'D.1.1. - Architektonicko ...'!$C$4:$J$76,'D.1.1. - Architektonicko ...'!$C$82:$J$119,'D.1.1. - Architektonicko ...'!$C$125:$K$923</definedName>
    <definedName name="_xlnm.Print_Area" localSheetId="2">'D.1.4.1 - Hromosvod'!$C$4:$J$76,'D.1.4.1 - Hromosvod'!$C$82:$J$101,'D.1.4.1 - Hromosvod'!$C$107:$K$145</definedName>
    <definedName name="_xlnm.Print_Area" localSheetId="0">'Rekapitulace stavby'!$D$4:$AO$76,'Rekapitulace stavby'!$C$82:$AQ$98</definedName>
    <definedName name="_xlnm.Print_Area" localSheetId="4">'Seznam figur'!$C$4:$G$53</definedName>
    <definedName name="_xlnm.Print_Area" localSheetId="3">'VON - Vedlejší a ostatní ...'!$C$4:$J$76,'VON - Vedlejší a ostatní ...'!$C$82:$J$100,'VON - Vedlejší a ostatní ...'!$C$106:$K$125</definedName>
  </definedNames>
  <calcPr calcId="152511"/>
</workbook>
</file>

<file path=xl/calcChain.xml><?xml version="1.0" encoding="utf-8"?>
<calcChain xmlns="http://schemas.openxmlformats.org/spreadsheetml/2006/main">
  <c r="D7" i="5" l="1"/>
  <c r="J37" i="4"/>
  <c r="J36" i="4"/>
  <c r="AY97" i="1" s="1"/>
  <c r="J35" i="4"/>
  <c r="AX97" i="1" s="1"/>
  <c r="BI125" i="4"/>
  <c r="BH125" i="4"/>
  <c r="BG125" i="4"/>
  <c r="BF125" i="4"/>
  <c r="T125" i="4"/>
  <c r="T124" i="4" s="1"/>
  <c r="R125" i="4"/>
  <c r="R124" i="4"/>
  <c r="P125" i="4"/>
  <c r="P124" i="4" s="1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J116" i="4"/>
  <c r="J115" i="4"/>
  <c r="F115" i="4"/>
  <c r="F113" i="4"/>
  <c r="E111" i="4"/>
  <c r="J92" i="4"/>
  <c r="J91" i="4"/>
  <c r="F91" i="4"/>
  <c r="F89" i="4"/>
  <c r="E87" i="4"/>
  <c r="J18" i="4"/>
  <c r="E18" i="4"/>
  <c r="F92" i="4"/>
  <c r="J17" i="4"/>
  <c r="J12" i="4"/>
  <c r="J113" i="4"/>
  <c r="E7" i="4"/>
  <c r="E109" i="4" s="1"/>
  <c r="J37" i="3"/>
  <c r="J36" i="3"/>
  <c r="AY96" i="1"/>
  <c r="J35" i="3"/>
  <c r="AX96" i="1" s="1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J117" i="3"/>
  <c r="J116" i="3"/>
  <c r="F116" i="3"/>
  <c r="F114" i="3"/>
  <c r="E112" i="3"/>
  <c r="J92" i="3"/>
  <c r="J91" i="3"/>
  <c r="F91" i="3"/>
  <c r="F89" i="3"/>
  <c r="E87" i="3"/>
  <c r="J18" i="3"/>
  <c r="E18" i="3"/>
  <c r="F92" i="3"/>
  <c r="J17" i="3"/>
  <c r="J12" i="3"/>
  <c r="J89" i="3" s="1"/>
  <c r="E7" i="3"/>
  <c r="E85" i="3"/>
  <c r="J37" i="2"/>
  <c r="J36" i="2"/>
  <c r="AY95" i="1"/>
  <c r="J35" i="2"/>
  <c r="AX95" i="1"/>
  <c r="BI919" i="2"/>
  <c r="BH919" i="2"/>
  <c r="BG919" i="2"/>
  <c r="BF919" i="2"/>
  <c r="T919" i="2"/>
  <c r="T918" i="2"/>
  <c r="R919" i="2"/>
  <c r="R918" i="2"/>
  <c r="P919" i="2"/>
  <c r="P918" i="2"/>
  <c r="BI913" i="2"/>
  <c r="BH913" i="2"/>
  <c r="BG913" i="2"/>
  <c r="BF913" i="2"/>
  <c r="T913" i="2"/>
  <c r="T912" i="2"/>
  <c r="R913" i="2"/>
  <c r="R912" i="2"/>
  <c r="P913" i="2"/>
  <c r="P912" i="2"/>
  <c r="BI907" i="2"/>
  <c r="BH907" i="2"/>
  <c r="BG907" i="2"/>
  <c r="BF907" i="2"/>
  <c r="T907" i="2"/>
  <c r="R907" i="2"/>
  <c r="P907" i="2"/>
  <c r="BI897" i="2"/>
  <c r="BH897" i="2"/>
  <c r="BG897" i="2"/>
  <c r="BF897" i="2"/>
  <c r="T897" i="2"/>
  <c r="R897" i="2"/>
  <c r="P897" i="2"/>
  <c r="BI892" i="2"/>
  <c r="BH892" i="2"/>
  <c r="BG892" i="2"/>
  <c r="BF892" i="2"/>
  <c r="T892" i="2"/>
  <c r="R892" i="2"/>
  <c r="P892" i="2"/>
  <c r="BI891" i="2"/>
  <c r="BH891" i="2"/>
  <c r="BG891" i="2"/>
  <c r="BF891" i="2"/>
  <c r="T891" i="2"/>
  <c r="R891" i="2"/>
  <c r="P891" i="2"/>
  <c r="BI890" i="2"/>
  <c r="BH890" i="2"/>
  <c r="BG890" i="2"/>
  <c r="BF890" i="2"/>
  <c r="T890" i="2"/>
  <c r="R890" i="2"/>
  <c r="P890" i="2"/>
  <c r="BI889" i="2"/>
  <c r="BH889" i="2"/>
  <c r="BG889" i="2"/>
  <c r="BF889" i="2"/>
  <c r="T889" i="2"/>
  <c r="R889" i="2"/>
  <c r="P889" i="2"/>
  <c r="BI888" i="2"/>
  <c r="BH888" i="2"/>
  <c r="BG888" i="2"/>
  <c r="BF888" i="2"/>
  <c r="T888" i="2"/>
  <c r="R888" i="2"/>
  <c r="P888" i="2"/>
  <c r="BI879" i="2"/>
  <c r="BH879" i="2"/>
  <c r="BG879" i="2"/>
  <c r="BF879" i="2"/>
  <c r="T879" i="2"/>
  <c r="R879" i="2"/>
  <c r="P879" i="2"/>
  <c r="BI874" i="2"/>
  <c r="BH874" i="2"/>
  <c r="BG874" i="2"/>
  <c r="BF874" i="2"/>
  <c r="T874" i="2"/>
  <c r="R874" i="2"/>
  <c r="P874" i="2"/>
  <c r="BI869" i="2"/>
  <c r="BH869" i="2"/>
  <c r="BG869" i="2"/>
  <c r="BF869" i="2"/>
  <c r="T869" i="2"/>
  <c r="R869" i="2"/>
  <c r="P869" i="2"/>
  <c r="BI864" i="2"/>
  <c r="BH864" i="2"/>
  <c r="BG864" i="2"/>
  <c r="BF864" i="2"/>
  <c r="T864" i="2"/>
  <c r="R864" i="2"/>
  <c r="P864" i="2"/>
  <c r="BI863" i="2"/>
  <c r="BH863" i="2"/>
  <c r="BG863" i="2"/>
  <c r="BF863" i="2"/>
  <c r="T863" i="2"/>
  <c r="R863" i="2"/>
  <c r="P863" i="2"/>
  <c r="BI862" i="2"/>
  <c r="BH862" i="2"/>
  <c r="BG862" i="2"/>
  <c r="BF862" i="2"/>
  <c r="T862" i="2"/>
  <c r="R862" i="2"/>
  <c r="P862" i="2"/>
  <c r="BI858" i="2"/>
  <c r="BH858" i="2"/>
  <c r="BG858" i="2"/>
  <c r="BF858" i="2"/>
  <c r="T858" i="2"/>
  <c r="R858" i="2"/>
  <c r="P858" i="2"/>
  <c r="BI857" i="2"/>
  <c r="BH857" i="2"/>
  <c r="BG857" i="2"/>
  <c r="BF857" i="2"/>
  <c r="T857" i="2"/>
  <c r="R857" i="2"/>
  <c r="P857" i="2"/>
  <c r="BI856" i="2"/>
  <c r="BH856" i="2"/>
  <c r="BG856" i="2"/>
  <c r="BF856" i="2"/>
  <c r="T856" i="2"/>
  <c r="R856" i="2"/>
  <c r="P856" i="2"/>
  <c r="BI849" i="2"/>
  <c r="BH849" i="2"/>
  <c r="BG849" i="2"/>
  <c r="BF849" i="2"/>
  <c r="T849" i="2"/>
  <c r="R849" i="2"/>
  <c r="P849" i="2"/>
  <c r="BI847" i="2"/>
  <c r="BH847" i="2"/>
  <c r="BG847" i="2"/>
  <c r="BF847" i="2"/>
  <c r="T847" i="2"/>
  <c r="R847" i="2"/>
  <c r="P847" i="2"/>
  <c r="BI846" i="2"/>
  <c r="BH846" i="2"/>
  <c r="BG846" i="2"/>
  <c r="BF846" i="2"/>
  <c r="T846" i="2"/>
  <c r="R846" i="2"/>
  <c r="P846" i="2"/>
  <c r="BI840" i="2"/>
  <c r="BH840" i="2"/>
  <c r="BG840" i="2"/>
  <c r="BF840" i="2"/>
  <c r="T840" i="2"/>
  <c r="R840" i="2"/>
  <c r="P840" i="2"/>
  <c r="BI834" i="2"/>
  <c r="BH834" i="2"/>
  <c r="BG834" i="2"/>
  <c r="BF834" i="2"/>
  <c r="T834" i="2"/>
  <c r="R834" i="2"/>
  <c r="P834" i="2"/>
  <c r="BI832" i="2"/>
  <c r="BH832" i="2"/>
  <c r="BG832" i="2"/>
  <c r="BF832" i="2"/>
  <c r="T832" i="2"/>
  <c r="R832" i="2"/>
  <c r="P832" i="2"/>
  <c r="BI831" i="2"/>
  <c r="BH831" i="2"/>
  <c r="BG831" i="2"/>
  <c r="BF831" i="2"/>
  <c r="T831" i="2"/>
  <c r="R831" i="2"/>
  <c r="P831" i="2"/>
  <c r="BI825" i="2"/>
  <c r="BH825" i="2"/>
  <c r="BG825" i="2"/>
  <c r="BF825" i="2"/>
  <c r="T825" i="2"/>
  <c r="R825" i="2"/>
  <c r="P825" i="2"/>
  <c r="BI823" i="2"/>
  <c r="BH823" i="2"/>
  <c r="BG823" i="2"/>
  <c r="BF823" i="2"/>
  <c r="T823" i="2"/>
  <c r="R823" i="2"/>
  <c r="P823" i="2"/>
  <c r="BI822" i="2"/>
  <c r="BH822" i="2"/>
  <c r="BG822" i="2"/>
  <c r="BF822" i="2"/>
  <c r="T822" i="2"/>
  <c r="R822" i="2"/>
  <c r="P822" i="2"/>
  <c r="BI821" i="2"/>
  <c r="BH821" i="2"/>
  <c r="BG821" i="2"/>
  <c r="BF821" i="2"/>
  <c r="T821" i="2"/>
  <c r="R821" i="2"/>
  <c r="P821" i="2"/>
  <c r="BI820" i="2"/>
  <c r="BH820" i="2"/>
  <c r="BG820" i="2"/>
  <c r="BF820" i="2"/>
  <c r="T820" i="2"/>
  <c r="R820" i="2"/>
  <c r="P820" i="2"/>
  <c r="BI812" i="2"/>
  <c r="BH812" i="2"/>
  <c r="BG812" i="2"/>
  <c r="BF812" i="2"/>
  <c r="T812" i="2"/>
  <c r="R812" i="2"/>
  <c r="P812" i="2"/>
  <c r="BI811" i="2"/>
  <c r="BH811" i="2"/>
  <c r="BG811" i="2"/>
  <c r="BF811" i="2"/>
  <c r="T811" i="2"/>
  <c r="R811" i="2"/>
  <c r="P811" i="2"/>
  <c r="BI806" i="2"/>
  <c r="BH806" i="2"/>
  <c r="BG806" i="2"/>
  <c r="BF806" i="2"/>
  <c r="T806" i="2"/>
  <c r="R806" i="2"/>
  <c r="P806" i="2"/>
  <c r="BI804" i="2"/>
  <c r="BH804" i="2"/>
  <c r="BG804" i="2"/>
  <c r="BF804" i="2"/>
  <c r="T804" i="2"/>
  <c r="R804" i="2"/>
  <c r="P804" i="2"/>
  <c r="BI803" i="2"/>
  <c r="BH803" i="2"/>
  <c r="BG803" i="2"/>
  <c r="BF803" i="2"/>
  <c r="T803" i="2"/>
  <c r="R803" i="2"/>
  <c r="P803" i="2"/>
  <c r="BI797" i="2"/>
  <c r="BH797" i="2"/>
  <c r="BG797" i="2"/>
  <c r="BF797" i="2"/>
  <c r="T797" i="2"/>
  <c r="R797" i="2"/>
  <c r="P797" i="2"/>
  <c r="BI796" i="2"/>
  <c r="BH796" i="2"/>
  <c r="BG796" i="2"/>
  <c r="BF796" i="2"/>
  <c r="T796" i="2"/>
  <c r="R796" i="2"/>
  <c r="P796" i="2"/>
  <c r="BI792" i="2"/>
  <c r="BH792" i="2"/>
  <c r="BG792" i="2"/>
  <c r="BF792" i="2"/>
  <c r="T792" i="2"/>
  <c r="R792" i="2"/>
  <c r="P792" i="2"/>
  <c r="BI788" i="2"/>
  <c r="BH788" i="2"/>
  <c r="BG788" i="2"/>
  <c r="BF788" i="2"/>
  <c r="T788" i="2"/>
  <c r="R788" i="2"/>
  <c r="P788" i="2"/>
  <c r="BI784" i="2"/>
  <c r="BH784" i="2"/>
  <c r="BG784" i="2"/>
  <c r="BF784" i="2"/>
  <c r="T784" i="2"/>
  <c r="R784" i="2"/>
  <c r="P784" i="2"/>
  <c r="BI778" i="2"/>
  <c r="BH778" i="2"/>
  <c r="BG778" i="2"/>
  <c r="BF778" i="2"/>
  <c r="T778" i="2"/>
  <c r="R778" i="2"/>
  <c r="P778" i="2"/>
  <c r="BI772" i="2"/>
  <c r="BH772" i="2"/>
  <c r="BG772" i="2"/>
  <c r="BF772" i="2"/>
  <c r="T772" i="2"/>
  <c r="R772" i="2"/>
  <c r="P772" i="2"/>
  <c r="BI771" i="2"/>
  <c r="BH771" i="2"/>
  <c r="BG771" i="2"/>
  <c r="BF771" i="2"/>
  <c r="T771" i="2"/>
  <c r="R771" i="2"/>
  <c r="P771" i="2"/>
  <c r="BI768" i="2"/>
  <c r="BH768" i="2"/>
  <c r="BG768" i="2"/>
  <c r="BF768" i="2"/>
  <c r="T768" i="2"/>
  <c r="R768" i="2"/>
  <c r="P768" i="2"/>
  <c r="BI767" i="2"/>
  <c r="BH767" i="2"/>
  <c r="BG767" i="2"/>
  <c r="BF767" i="2"/>
  <c r="T767" i="2"/>
  <c r="R767" i="2"/>
  <c r="P767" i="2"/>
  <c r="BI761" i="2"/>
  <c r="BH761" i="2"/>
  <c r="BG761" i="2"/>
  <c r="BF761" i="2"/>
  <c r="T761" i="2"/>
  <c r="R761" i="2"/>
  <c r="P761" i="2"/>
  <c r="BI759" i="2"/>
  <c r="BH759" i="2"/>
  <c r="BG759" i="2"/>
  <c r="BF759" i="2"/>
  <c r="T759" i="2"/>
  <c r="R759" i="2"/>
  <c r="P759" i="2"/>
  <c r="BI758" i="2"/>
  <c r="BH758" i="2"/>
  <c r="BG758" i="2"/>
  <c r="BF758" i="2"/>
  <c r="T758" i="2"/>
  <c r="R758" i="2"/>
  <c r="P758" i="2"/>
  <c r="BI753" i="2"/>
  <c r="BH753" i="2"/>
  <c r="BG753" i="2"/>
  <c r="BF753" i="2"/>
  <c r="T753" i="2"/>
  <c r="R753" i="2"/>
  <c r="P753" i="2"/>
  <c r="BI748" i="2"/>
  <c r="BH748" i="2"/>
  <c r="BG748" i="2"/>
  <c r="BF748" i="2"/>
  <c r="T748" i="2"/>
  <c r="R748" i="2"/>
  <c r="P748" i="2"/>
  <c r="BI743" i="2"/>
  <c r="BH743" i="2"/>
  <c r="BG743" i="2"/>
  <c r="BF743" i="2"/>
  <c r="T743" i="2"/>
  <c r="R743" i="2"/>
  <c r="P743" i="2"/>
  <c r="BI738" i="2"/>
  <c r="BH738" i="2"/>
  <c r="BG738" i="2"/>
  <c r="BF738" i="2"/>
  <c r="T738" i="2"/>
  <c r="R738" i="2"/>
  <c r="P738" i="2"/>
  <c r="BI733" i="2"/>
  <c r="BH733" i="2"/>
  <c r="BG733" i="2"/>
  <c r="BF733" i="2"/>
  <c r="T733" i="2"/>
  <c r="R733" i="2"/>
  <c r="P733" i="2"/>
  <c r="BI729" i="2"/>
  <c r="BH729" i="2"/>
  <c r="BG729" i="2"/>
  <c r="BF729" i="2"/>
  <c r="T729" i="2"/>
  <c r="R729" i="2"/>
  <c r="P729" i="2"/>
  <c r="BI728" i="2"/>
  <c r="BH728" i="2"/>
  <c r="BG728" i="2"/>
  <c r="BF728" i="2"/>
  <c r="T728" i="2"/>
  <c r="R728" i="2"/>
  <c r="P728" i="2"/>
  <c r="BI727" i="2"/>
  <c r="BH727" i="2"/>
  <c r="BG727" i="2"/>
  <c r="BF727" i="2"/>
  <c r="T727" i="2"/>
  <c r="R727" i="2"/>
  <c r="P727" i="2"/>
  <c r="BI726" i="2"/>
  <c r="BH726" i="2"/>
  <c r="BG726" i="2"/>
  <c r="BF726" i="2"/>
  <c r="T726" i="2"/>
  <c r="R726" i="2"/>
  <c r="P726" i="2"/>
  <c r="BI723" i="2"/>
  <c r="BH723" i="2"/>
  <c r="BG723" i="2"/>
  <c r="BF723" i="2"/>
  <c r="T723" i="2"/>
  <c r="R723" i="2"/>
  <c r="P723" i="2"/>
  <c r="BI722" i="2"/>
  <c r="BH722" i="2"/>
  <c r="BG722" i="2"/>
  <c r="BF722" i="2"/>
  <c r="T722" i="2"/>
  <c r="R722" i="2"/>
  <c r="P722" i="2"/>
  <c r="BI720" i="2"/>
  <c r="BH720" i="2"/>
  <c r="BG720" i="2"/>
  <c r="BF720" i="2"/>
  <c r="T720" i="2"/>
  <c r="R720" i="2"/>
  <c r="P720" i="2"/>
  <c r="BI715" i="2"/>
  <c r="BH715" i="2"/>
  <c r="BG715" i="2"/>
  <c r="BF715" i="2"/>
  <c r="T715" i="2"/>
  <c r="R715" i="2"/>
  <c r="P715" i="2"/>
  <c r="BI709" i="2"/>
  <c r="BH709" i="2"/>
  <c r="BG709" i="2"/>
  <c r="BF709" i="2"/>
  <c r="T709" i="2"/>
  <c r="R709" i="2"/>
  <c r="P709" i="2"/>
  <c r="BI700" i="2"/>
  <c r="BH700" i="2"/>
  <c r="BG700" i="2"/>
  <c r="BF700" i="2"/>
  <c r="T700" i="2"/>
  <c r="R700" i="2"/>
  <c r="P700" i="2"/>
  <c r="BI694" i="2"/>
  <c r="BH694" i="2"/>
  <c r="BG694" i="2"/>
  <c r="BF694" i="2"/>
  <c r="T694" i="2"/>
  <c r="R694" i="2"/>
  <c r="P694" i="2"/>
  <c r="BI689" i="2"/>
  <c r="BH689" i="2"/>
  <c r="BG689" i="2"/>
  <c r="BF689" i="2"/>
  <c r="T689" i="2"/>
  <c r="R689" i="2"/>
  <c r="P689" i="2"/>
  <c r="BI685" i="2"/>
  <c r="BH685" i="2"/>
  <c r="BG685" i="2"/>
  <c r="BF685" i="2"/>
  <c r="T685" i="2"/>
  <c r="R685" i="2"/>
  <c r="P685" i="2"/>
  <c r="BI680" i="2"/>
  <c r="BH680" i="2"/>
  <c r="BG680" i="2"/>
  <c r="BF680" i="2"/>
  <c r="T680" i="2"/>
  <c r="R680" i="2"/>
  <c r="P680" i="2"/>
  <c r="BI676" i="2"/>
  <c r="BH676" i="2"/>
  <c r="BG676" i="2"/>
  <c r="BF676" i="2"/>
  <c r="T676" i="2"/>
  <c r="R676" i="2"/>
  <c r="P676" i="2"/>
  <c r="BI671" i="2"/>
  <c r="BH671" i="2"/>
  <c r="BG671" i="2"/>
  <c r="BF671" i="2"/>
  <c r="T671" i="2"/>
  <c r="R671" i="2"/>
  <c r="P671" i="2"/>
  <c r="BI667" i="2"/>
  <c r="BH667" i="2"/>
  <c r="BG667" i="2"/>
  <c r="BF667" i="2"/>
  <c r="T667" i="2"/>
  <c r="R667" i="2"/>
  <c r="P667" i="2"/>
  <c r="BI650" i="2"/>
  <c r="BH650" i="2"/>
  <c r="BG650" i="2"/>
  <c r="BF650" i="2"/>
  <c r="T650" i="2"/>
  <c r="R650" i="2"/>
  <c r="P650" i="2"/>
  <c r="BI636" i="2"/>
  <c r="BH636" i="2"/>
  <c r="BG636" i="2"/>
  <c r="BF636" i="2"/>
  <c r="T636" i="2"/>
  <c r="R636" i="2"/>
  <c r="P636" i="2"/>
  <c r="BI632" i="2"/>
  <c r="BH632" i="2"/>
  <c r="BG632" i="2"/>
  <c r="BF632" i="2"/>
  <c r="T632" i="2"/>
  <c r="R632" i="2"/>
  <c r="P632" i="2"/>
  <c r="BI628" i="2"/>
  <c r="BH628" i="2"/>
  <c r="BG628" i="2"/>
  <c r="BF628" i="2"/>
  <c r="T628" i="2"/>
  <c r="R628" i="2"/>
  <c r="P628" i="2"/>
  <c r="BI624" i="2"/>
  <c r="BH624" i="2"/>
  <c r="BG624" i="2"/>
  <c r="BF624" i="2"/>
  <c r="T624" i="2"/>
  <c r="R624" i="2"/>
  <c r="P624" i="2"/>
  <c r="BI620" i="2"/>
  <c r="BH620" i="2"/>
  <c r="BG620" i="2"/>
  <c r="BF620" i="2"/>
  <c r="T620" i="2"/>
  <c r="R620" i="2"/>
  <c r="P620" i="2"/>
  <c r="BI616" i="2"/>
  <c r="BH616" i="2"/>
  <c r="BG616" i="2"/>
  <c r="BF616" i="2"/>
  <c r="T616" i="2"/>
  <c r="R616" i="2"/>
  <c r="P616" i="2"/>
  <c r="BI609" i="2"/>
  <c r="BH609" i="2"/>
  <c r="BG609" i="2"/>
  <c r="BF609" i="2"/>
  <c r="T609" i="2"/>
  <c r="R609" i="2"/>
  <c r="P609" i="2"/>
  <c r="BI603" i="2"/>
  <c r="BH603" i="2"/>
  <c r="BG603" i="2"/>
  <c r="BF603" i="2"/>
  <c r="T603" i="2"/>
  <c r="R603" i="2"/>
  <c r="P603" i="2"/>
  <c r="BI599" i="2"/>
  <c r="BH599" i="2"/>
  <c r="BG599" i="2"/>
  <c r="BF599" i="2"/>
  <c r="T599" i="2"/>
  <c r="R599" i="2"/>
  <c r="P599" i="2"/>
  <c r="BI598" i="2"/>
  <c r="BH598" i="2"/>
  <c r="BG598" i="2"/>
  <c r="BF598" i="2"/>
  <c r="T598" i="2"/>
  <c r="R598" i="2"/>
  <c r="P598" i="2"/>
  <c r="BI596" i="2"/>
  <c r="BH596" i="2"/>
  <c r="BG596" i="2"/>
  <c r="BF596" i="2"/>
  <c r="T596" i="2"/>
  <c r="R596" i="2"/>
  <c r="P596" i="2"/>
  <c r="BI595" i="2"/>
  <c r="BH595" i="2"/>
  <c r="BG595" i="2"/>
  <c r="BF595" i="2"/>
  <c r="T595" i="2"/>
  <c r="R595" i="2"/>
  <c r="P595" i="2"/>
  <c r="BI587" i="2"/>
  <c r="BH587" i="2"/>
  <c r="BG587" i="2"/>
  <c r="BF587" i="2"/>
  <c r="T587" i="2"/>
  <c r="R587" i="2"/>
  <c r="P587" i="2"/>
  <c r="BI584" i="2"/>
  <c r="BH584" i="2"/>
  <c r="BG584" i="2"/>
  <c r="BF584" i="2"/>
  <c r="T584" i="2"/>
  <c r="T583" i="2"/>
  <c r="R584" i="2"/>
  <c r="R583" i="2" s="1"/>
  <c r="P584" i="2"/>
  <c r="P583" i="2"/>
  <c r="BI581" i="2"/>
  <c r="BH581" i="2"/>
  <c r="BG581" i="2"/>
  <c r="BF581" i="2"/>
  <c r="T581" i="2"/>
  <c r="R581" i="2"/>
  <c r="P581" i="2"/>
  <c r="BI580" i="2"/>
  <c r="BH580" i="2"/>
  <c r="BG580" i="2"/>
  <c r="BF580" i="2"/>
  <c r="T580" i="2"/>
  <c r="R580" i="2"/>
  <c r="P580" i="2"/>
  <c r="BI579" i="2"/>
  <c r="BH579" i="2"/>
  <c r="BG579" i="2"/>
  <c r="BF579" i="2"/>
  <c r="T579" i="2"/>
  <c r="R579" i="2"/>
  <c r="P579" i="2"/>
  <c r="BI578" i="2"/>
  <c r="BH578" i="2"/>
  <c r="BG578" i="2"/>
  <c r="BF578" i="2"/>
  <c r="T578" i="2"/>
  <c r="R578" i="2"/>
  <c r="P578" i="2"/>
  <c r="BI576" i="2"/>
  <c r="BH576" i="2"/>
  <c r="BG576" i="2"/>
  <c r="BF576" i="2"/>
  <c r="T576" i="2"/>
  <c r="R576" i="2"/>
  <c r="P576" i="2"/>
  <c r="BI575" i="2"/>
  <c r="BH575" i="2"/>
  <c r="BG575" i="2"/>
  <c r="BF575" i="2"/>
  <c r="T575" i="2"/>
  <c r="R575" i="2"/>
  <c r="P575" i="2"/>
  <c r="BI569" i="2"/>
  <c r="BH569" i="2"/>
  <c r="BG569" i="2"/>
  <c r="BF569" i="2"/>
  <c r="T569" i="2"/>
  <c r="R569" i="2"/>
  <c r="P569" i="2"/>
  <c r="BI564" i="2"/>
  <c r="BH564" i="2"/>
  <c r="BG564" i="2"/>
  <c r="BF564" i="2"/>
  <c r="T564" i="2"/>
  <c r="R564" i="2"/>
  <c r="P564" i="2"/>
  <c r="BI557" i="2"/>
  <c r="BH557" i="2"/>
  <c r="BG557" i="2"/>
  <c r="BF557" i="2"/>
  <c r="T557" i="2"/>
  <c r="R557" i="2"/>
  <c r="P557" i="2"/>
  <c r="BI551" i="2"/>
  <c r="BH551" i="2"/>
  <c r="BG551" i="2"/>
  <c r="BF551" i="2"/>
  <c r="T551" i="2"/>
  <c r="R551" i="2"/>
  <c r="P551" i="2"/>
  <c r="BI543" i="2"/>
  <c r="BH543" i="2"/>
  <c r="BG543" i="2"/>
  <c r="BF543" i="2"/>
  <c r="T543" i="2"/>
  <c r="R543" i="2"/>
  <c r="P543" i="2"/>
  <c r="BI531" i="2"/>
  <c r="BH531" i="2"/>
  <c r="BG531" i="2"/>
  <c r="BF531" i="2"/>
  <c r="T531" i="2"/>
  <c r="R531" i="2"/>
  <c r="P531" i="2"/>
  <c r="BI520" i="2"/>
  <c r="BH520" i="2"/>
  <c r="BG520" i="2"/>
  <c r="BF520" i="2"/>
  <c r="T520" i="2"/>
  <c r="R520" i="2"/>
  <c r="P520" i="2"/>
  <c r="BI514" i="2"/>
  <c r="BH514" i="2"/>
  <c r="BG514" i="2"/>
  <c r="BF514" i="2"/>
  <c r="T514" i="2"/>
  <c r="R514" i="2"/>
  <c r="P514" i="2"/>
  <c r="BI499" i="2"/>
  <c r="BH499" i="2"/>
  <c r="BG499" i="2"/>
  <c r="BF499" i="2"/>
  <c r="T499" i="2"/>
  <c r="R499" i="2"/>
  <c r="P499" i="2"/>
  <c r="BI480" i="2"/>
  <c r="BH480" i="2"/>
  <c r="BG480" i="2"/>
  <c r="BF480" i="2"/>
  <c r="T480" i="2"/>
  <c r="R480" i="2"/>
  <c r="P480" i="2"/>
  <c r="BI479" i="2"/>
  <c r="BH479" i="2"/>
  <c r="BG479" i="2"/>
  <c r="BF479" i="2"/>
  <c r="T479" i="2"/>
  <c r="R479" i="2"/>
  <c r="P479" i="2"/>
  <c r="BI446" i="2"/>
  <c r="BH446" i="2"/>
  <c r="BG446" i="2"/>
  <c r="BF446" i="2"/>
  <c r="T446" i="2"/>
  <c r="R446" i="2"/>
  <c r="P446" i="2"/>
  <c r="BI440" i="2"/>
  <c r="BH440" i="2"/>
  <c r="BG440" i="2"/>
  <c r="BF440" i="2"/>
  <c r="T440" i="2"/>
  <c r="R440" i="2"/>
  <c r="P440" i="2"/>
  <c r="BI434" i="2"/>
  <c r="BH434" i="2"/>
  <c r="BG434" i="2"/>
  <c r="BF434" i="2"/>
  <c r="T434" i="2"/>
  <c r="R434" i="2"/>
  <c r="P434" i="2"/>
  <c r="BI424" i="2"/>
  <c r="BH424" i="2"/>
  <c r="BG424" i="2"/>
  <c r="BF424" i="2"/>
  <c r="T424" i="2"/>
  <c r="R424" i="2"/>
  <c r="P424" i="2"/>
  <c r="BI418" i="2"/>
  <c r="BH418" i="2"/>
  <c r="BG418" i="2"/>
  <c r="BF418" i="2"/>
  <c r="T418" i="2"/>
  <c r="R418" i="2"/>
  <c r="P418" i="2"/>
  <c r="BI411" i="2"/>
  <c r="BH411" i="2"/>
  <c r="BG411" i="2"/>
  <c r="BF411" i="2"/>
  <c r="T411" i="2"/>
  <c r="R411" i="2"/>
  <c r="P411" i="2"/>
  <c r="BI401" i="2"/>
  <c r="BH401" i="2"/>
  <c r="BG401" i="2"/>
  <c r="BF401" i="2"/>
  <c r="T401" i="2"/>
  <c r="R401" i="2"/>
  <c r="P401" i="2"/>
  <c r="BI393" i="2"/>
  <c r="BH393" i="2"/>
  <c r="BG393" i="2"/>
  <c r="BF393" i="2"/>
  <c r="T393" i="2"/>
  <c r="R393" i="2"/>
  <c r="P393" i="2"/>
  <c r="BI386" i="2"/>
  <c r="BH386" i="2"/>
  <c r="BG386" i="2"/>
  <c r="BF386" i="2"/>
  <c r="T386" i="2"/>
  <c r="R386" i="2"/>
  <c r="P386" i="2"/>
  <c r="BI379" i="2"/>
  <c r="BH379" i="2"/>
  <c r="BG379" i="2"/>
  <c r="BF379" i="2"/>
  <c r="T379" i="2"/>
  <c r="R379" i="2"/>
  <c r="P379" i="2"/>
  <c r="BI373" i="2"/>
  <c r="BH373" i="2"/>
  <c r="BG373" i="2"/>
  <c r="BF373" i="2"/>
  <c r="T373" i="2"/>
  <c r="R373" i="2"/>
  <c r="P373" i="2"/>
  <c r="BI369" i="2"/>
  <c r="BH369" i="2"/>
  <c r="BG369" i="2"/>
  <c r="BF369" i="2"/>
  <c r="T369" i="2"/>
  <c r="R369" i="2"/>
  <c r="P369" i="2"/>
  <c r="BI364" i="2"/>
  <c r="BH364" i="2"/>
  <c r="BG364" i="2"/>
  <c r="BF364" i="2"/>
  <c r="T364" i="2"/>
  <c r="R364" i="2"/>
  <c r="P364" i="2"/>
  <c r="BI358" i="2"/>
  <c r="BH358" i="2"/>
  <c r="BG358" i="2"/>
  <c r="BF358" i="2"/>
  <c r="T358" i="2"/>
  <c r="R358" i="2"/>
  <c r="P358" i="2"/>
  <c r="BI353" i="2"/>
  <c r="BH353" i="2"/>
  <c r="BG353" i="2"/>
  <c r="BF353" i="2"/>
  <c r="T353" i="2"/>
  <c r="R353" i="2"/>
  <c r="P353" i="2"/>
  <c r="BI348" i="2"/>
  <c r="BH348" i="2"/>
  <c r="BG348" i="2"/>
  <c r="BF348" i="2"/>
  <c r="T348" i="2"/>
  <c r="R348" i="2"/>
  <c r="P348" i="2"/>
  <c r="BI342" i="2"/>
  <c r="BH342" i="2"/>
  <c r="BG342" i="2"/>
  <c r="BF342" i="2"/>
  <c r="T342" i="2"/>
  <c r="R342" i="2"/>
  <c r="P342" i="2"/>
  <c r="BI337" i="2"/>
  <c r="BH337" i="2"/>
  <c r="BG337" i="2"/>
  <c r="BF337" i="2"/>
  <c r="T337" i="2"/>
  <c r="R337" i="2"/>
  <c r="P337" i="2"/>
  <c r="BI332" i="2"/>
  <c r="BH332" i="2"/>
  <c r="BG332" i="2"/>
  <c r="BF332" i="2"/>
  <c r="T332" i="2"/>
  <c r="R332" i="2"/>
  <c r="P332" i="2"/>
  <c r="BI326" i="2"/>
  <c r="BH326" i="2"/>
  <c r="BG326" i="2"/>
  <c r="BF326" i="2"/>
  <c r="T326" i="2"/>
  <c r="R326" i="2"/>
  <c r="P326" i="2"/>
  <c r="BI321" i="2"/>
  <c r="BH321" i="2"/>
  <c r="BG321" i="2"/>
  <c r="BF321" i="2"/>
  <c r="T321" i="2"/>
  <c r="R321" i="2"/>
  <c r="P321" i="2"/>
  <c r="BI313" i="2"/>
  <c r="BH313" i="2"/>
  <c r="BG313" i="2"/>
  <c r="BF313" i="2"/>
  <c r="T313" i="2"/>
  <c r="R313" i="2"/>
  <c r="P313" i="2"/>
  <c r="BI306" i="2"/>
  <c r="BH306" i="2"/>
  <c r="BG306" i="2"/>
  <c r="BF306" i="2"/>
  <c r="T306" i="2"/>
  <c r="R306" i="2"/>
  <c r="P306" i="2"/>
  <c r="BI296" i="2"/>
  <c r="BH296" i="2"/>
  <c r="BG296" i="2"/>
  <c r="BF296" i="2"/>
  <c r="T296" i="2"/>
  <c r="R296" i="2"/>
  <c r="P296" i="2"/>
  <c r="BI287" i="2"/>
  <c r="BH287" i="2"/>
  <c r="BG287" i="2"/>
  <c r="BF287" i="2"/>
  <c r="T287" i="2"/>
  <c r="R287" i="2"/>
  <c r="P287" i="2"/>
  <c r="BI278" i="2"/>
  <c r="BH278" i="2"/>
  <c r="BG278" i="2"/>
  <c r="BF278" i="2"/>
  <c r="T278" i="2"/>
  <c r="R278" i="2"/>
  <c r="P278" i="2"/>
  <c r="BI269" i="2"/>
  <c r="BH269" i="2"/>
  <c r="BG269" i="2"/>
  <c r="BF269" i="2"/>
  <c r="T269" i="2"/>
  <c r="R269" i="2"/>
  <c r="P269" i="2"/>
  <c r="BI260" i="2"/>
  <c r="BH260" i="2"/>
  <c r="BG260" i="2"/>
  <c r="BF260" i="2"/>
  <c r="T260" i="2"/>
  <c r="R260" i="2"/>
  <c r="P260" i="2"/>
  <c r="BI251" i="2"/>
  <c r="BH251" i="2"/>
  <c r="BG251" i="2"/>
  <c r="BF251" i="2"/>
  <c r="T251" i="2"/>
  <c r="R251" i="2"/>
  <c r="P251" i="2"/>
  <c r="BI244" i="2"/>
  <c r="BH244" i="2"/>
  <c r="BG244" i="2"/>
  <c r="BF244" i="2"/>
  <c r="T244" i="2"/>
  <c r="T243" i="2"/>
  <c r="R244" i="2"/>
  <c r="R243" i="2"/>
  <c r="P244" i="2"/>
  <c r="P243" i="2"/>
  <c r="BI237" i="2"/>
  <c r="BH237" i="2"/>
  <c r="BG237" i="2"/>
  <c r="BF237" i="2"/>
  <c r="T237" i="2"/>
  <c r="R237" i="2"/>
  <c r="P237" i="2"/>
  <c r="BI231" i="2"/>
  <c r="BH231" i="2"/>
  <c r="BG231" i="2"/>
  <c r="BF231" i="2"/>
  <c r="T231" i="2"/>
  <c r="R231" i="2"/>
  <c r="P231" i="2"/>
  <c r="BI225" i="2"/>
  <c r="BH225" i="2"/>
  <c r="BG225" i="2"/>
  <c r="BF225" i="2"/>
  <c r="T225" i="2"/>
  <c r="R225" i="2"/>
  <c r="P225" i="2"/>
  <c r="BI215" i="2"/>
  <c r="BH215" i="2"/>
  <c r="BG215" i="2"/>
  <c r="BF215" i="2"/>
  <c r="T215" i="2"/>
  <c r="R215" i="2"/>
  <c r="P215" i="2"/>
  <c r="BI207" i="2"/>
  <c r="BH207" i="2"/>
  <c r="BG207" i="2"/>
  <c r="BF207" i="2"/>
  <c r="T207" i="2"/>
  <c r="R207" i="2"/>
  <c r="P207" i="2"/>
  <c r="BI198" i="2"/>
  <c r="BH198" i="2"/>
  <c r="BG198" i="2"/>
  <c r="BF198" i="2"/>
  <c r="T198" i="2"/>
  <c r="R198" i="2"/>
  <c r="P198" i="2"/>
  <c r="BI193" i="2"/>
  <c r="BH193" i="2"/>
  <c r="BG193" i="2"/>
  <c r="BF193" i="2"/>
  <c r="T193" i="2"/>
  <c r="R193" i="2"/>
  <c r="P193" i="2"/>
  <c r="BI188" i="2"/>
  <c r="BH188" i="2"/>
  <c r="BG188" i="2"/>
  <c r="BF188" i="2"/>
  <c r="T188" i="2"/>
  <c r="R188" i="2"/>
  <c r="P188" i="2"/>
  <c r="BI182" i="2"/>
  <c r="BH182" i="2"/>
  <c r="BG182" i="2"/>
  <c r="BF182" i="2"/>
  <c r="T182" i="2"/>
  <c r="R182" i="2"/>
  <c r="P182" i="2"/>
  <c r="BI174" i="2"/>
  <c r="BH174" i="2"/>
  <c r="BG174" i="2"/>
  <c r="BF174" i="2"/>
  <c r="T174" i="2"/>
  <c r="R174" i="2"/>
  <c r="P174" i="2"/>
  <c r="BI167" i="2"/>
  <c r="BH167" i="2"/>
  <c r="BG167" i="2"/>
  <c r="BF167" i="2"/>
  <c r="T167" i="2"/>
  <c r="R167" i="2"/>
  <c r="P167" i="2"/>
  <c r="BI160" i="2"/>
  <c r="BH160" i="2"/>
  <c r="BG160" i="2"/>
  <c r="BF160" i="2"/>
  <c r="T160" i="2"/>
  <c r="R160" i="2"/>
  <c r="P160" i="2"/>
  <c r="BI155" i="2"/>
  <c r="BH155" i="2"/>
  <c r="BG155" i="2"/>
  <c r="BF155" i="2"/>
  <c r="T155" i="2"/>
  <c r="R155" i="2"/>
  <c r="P155" i="2"/>
  <c r="BI150" i="2"/>
  <c r="BH150" i="2"/>
  <c r="BG150" i="2"/>
  <c r="BF150" i="2"/>
  <c r="T150" i="2"/>
  <c r="R150" i="2"/>
  <c r="P150" i="2"/>
  <c r="BI141" i="2"/>
  <c r="BH141" i="2"/>
  <c r="BG141" i="2"/>
  <c r="BF141" i="2"/>
  <c r="T141" i="2"/>
  <c r="T140" i="2"/>
  <c r="R141" i="2"/>
  <c r="R140" i="2"/>
  <c r="P141" i="2"/>
  <c r="P140" i="2"/>
  <c r="J135" i="2"/>
  <c r="J134" i="2"/>
  <c r="F134" i="2"/>
  <c r="F132" i="2"/>
  <c r="E130" i="2"/>
  <c r="J92" i="2"/>
  <c r="J91" i="2"/>
  <c r="F91" i="2"/>
  <c r="F89" i="2"/>
  <c r="E87" i="2"/>
  <c r="J18" i="2"/>
  <c r="E18" i="2"/>
  <c r="F92" i="2" s="1"/>
  <c r="J17" i="2"/>
  <c r="J12" i="2"/>
  <c r="J89" i="2"/>
  <c r="E7" i="2"/>
  <c r="E128" i="2" s="1"/>
  <c r="L90" i="1"/>
  <c r="AM90" i="1"/>
  <c r="AM89" i="1"/>
  <c r="L89" i="1"/>
  <c r="AM87" i="1"/>
  <c r="L87" i="1"/>
  <c r="L85" i="1"/>
  <c r="L84" i="1"/>
  <c r="BK122" i="4"/>
  <c r="BK145" i="3"/>
  <c r="BK143" i="3"/>
  <c r="BK139" i="3"/>
  <c r="BK137" i="3"/>
  <c r="BK136" i="3"/>
  <c r="J135" i="3"/>
  <c r="BK134" i="3"/>
  <c r="J133" i="3"/>
  <c r="BK130" i="3"/>
  <c r="J129" i="3"/>
  <c r="J128" i="3"/>
  <c r="BK125" i="3"/>
  <c r="BK124" i="3"/>
  <c r="BK890" i="2"/>
  <c r="BK889" i="2"/>
  <c r="J888" i="2"/>
  <c r="BK858" i="2"/>
  <c r="BK856" i="2"/>
  <c r="BK849" i="2"/>
  <c r="J847" i="2"/>
  <c r="J846" i="2"/>
  <c r="J840" i="2"/>
  <c r="BK831" i="2"/>
  <c r="J821" i="2"/>
  <c r="BK811" i="2"/>
  <c r="J806" i="2"/>
  <c r="BK804" i="2"/>
  <c r="BK797" i="2"/>
  <c r="BK796" i="2"/>
  <c r="J792" i="2"/>
  <c r="J788" i="2"/>
  <c r="J784" i="2"/>
  <c r="BK778" i="2"/>
  <c r="J772" i="2"/>
  <c r="BK771" i="2"/>
  <c r="J768" i="2"/>
  <c r="BK767" i="2"/>
  <c r="BK753" i="2"/>
  <c r="BK748" i="2"/>
  <c r="BK743" i="2"/>
  <c r="J733" i="2"/>
  <c r="BK729" i="2"/>
  <c r="BK726" i="2"/>
  <c r="J723" i="2"/>
  <c r="J722" i="2"/>
  <c r="BK715" i="2"/>
  <c r="J709" i="2"/>
  <c r="J700" i="2"/>
  <c r="BK680" i="2"/>
  <c r="BK676" i="2"/>
  <c r="BK667" i="2"/>
  <c r="BK650" i="2"/>
  <c r="J636" i="2"/>
  <c r="J632" i="2"/>
  <c r="BK620" i="2"/>
  <c r="J616" i="2"/>
  <c r="BK609" i="2"/>
  <c r="BK599" i="2"/>
  <c r="J598" i="2"/>
  <c r="BK595" i="2"/>
  <c r="BK587" i="2"/>
  <c r="BK584" i="2"/>
  <c r="BK581" i="2"/>
  <c r="J580" i="2"/>
  <c r="BK578" i="2"/>
  <c r="J569" i="2"/>
  <c r="J564" i="2"/>
  <c r="BK557" i="2"/>
  <c r="BK520" i="2"/>
  <c r="J514" i="2"/>
  <c r="BK480" i="2"/>
  <c r="J446" i="2"/>
  <c r="J434" i="2"/>
  <c r="J424" i="2"/>
  <c r="BK418" i="2"/>
  <c r="BK411" i="2"/>
  <c r="BK401" i="2"/>
  <c r="BK386" i="2"/>
  <c r="BK379" i="2"/>
  <c r="BK369" i="2"/>
  <c r="BK364" i="2"/>
  <c r="BK358" i="2"/>
  <c r="J353" i="2"/>
  <c r="BK348" i="2"/>
  <c r="J342" i="2"/>
  <c r="BK337" i="2"/>
  <c r="J326" i="2"/>
  <c r="J313" i="2"/>
  <c r="J306" i="2"/>
  <c r="J287" i="2"/>
  <c r="BK278" i="2"/>
  <c r="J269" i="2"/>
  <c r="J260" i="2"/>
  <c r="BK244" i="2"/>
  <c r="J231" i="2"/>
  <c r="J225" i="2"/>
  <c r="J215" i="2"/>
  <c r="BK207" i="2"/>
  <c r="J198" i="2"/>
  <c r="BK182" i="2"/>
  <c r="BK174" i="2"/>
  <c r="J167" i="2"/>
  <c r="J160" i="2"/>
  <c r="BK155" i="2"/>
  <c r="J150" i="2"/>
  <c r="J141" i="2"/>
  <c r="J125" i="4"/>
  <c r="J123" i="4"/>
  <c r="BK144" i="3"/>
  <c r="BK142" i="3"/>
  <c r="J140" i="3"/>
  <c r="J139" i="3"/>
  <c r="BK138" i="3"/>
  <c r="BK133" i="3"/>
  <c r="BK132" i="3"/>
  <c r="J131" i="3"/>
  <c r="BK129" i="3"/>
  <c r="BK126" i="3"/>
  <c r="BK123" i="3"/>
  <c r="BK888" i="2"/>
  <c r="J869" i="2"/>
  <c r="BK864" i="2"/>
  <c r="BK863" i="2"/>
  <c r="J862" i="2"/>
  <c r="BK857" i="2"/>
  <c r="BK846" i="2"/>
  <c r="BK832" i="2"/>
  <c r="BK806" i="2"/>
  <c r="J803" i="2"/>
  <c r="J797" i="2"/>
  <c r="J796" i="2"/>
  <c r="BK792" i="2"/>
  <c r="BK788" i="2"/>
  <c r="BK784" i="2"/>
  <c r="J778" i="2"/>
  <c r="BK772" i="2"/>
  <c r="J771" i="2"/>
  <c r="BK768" i="2"/>
  <c r="J767" i="2"/>
  <c r="BK761" i="2"/>
  <c r="J759" i="2"/>
  <c r="BK758" i="2"/>
  <c r="J753" i="2"/>
  <c r="J738" i="2"/>
  <c r="BK733" i="2"/>
  <c r="J729" i="2"/>
  <c r="BK728" i="2"/>
  <c r="J727" i="2"/>
  <c r="J726" i="2"/>
  <c r="BK723" i="2"/>
  <c r="BK722" i="2"/>
  <c r="BK720" i="2"/>
  <c r="BK694" i="2"/>
  <c r="BK689" i="2"/>
  <c r="BK685" i="2"/>
  <c r="J671" i="2"/>
  <c r="J650" i="2"/>
  <c r="BK636" i="2"/>
  <c r="BK628" i="2"/>
  <c r="J624" i="2"/>
  <c r="J620" i="2"/>
  <c r="BK603" i="2"/>
  <c r="J596" i="2"/>
  <c r="BK580" i="2"/>
  <c r="BK579" i="2"/>
  <c r="J578" i="2"/>
  <c r="BK576" i="2"/>
  <c r="J575" i="2"/>
  <c r="BK569" i="2"/>
  <c r="J551" i="2"/>
  <c r="J543" i="2"/>
  <c r="BK531" i="2"/>
  <c r="BK514" i="2"/>
  <c r="BK499" i="2"/>
  <c r="J480" i="2"/>
  <c r="J479" i="2"/>
  <c r="BK446" i="2"/>
  <c r="J440" i="2"/>
  <c r="BK434" i="2"/>
  <c r="J418" i="2"/>
  <c r="J411" i="2"/>
  <c r="BK393" i="2"/>
  <c r="J379" i="2"/>
  <c r="J373" i="2"/>
  <c r="BK353" i="2"/>
  <c r="J348" i="2"/>
  <c r="BK342" i="2"/>
  <c r="J337" i="2"/>
  <c r="J332" i="2"/>
  <c r="BK321" i="2"/>
  <c r="BK313" i="2"/>
  <c r="BK306" i="2"/>
  <c r="BK296" i="2"/>
  <c r="BK287" i="2"/>
  <c r="J278" i="2"/>
  <c r="BK251" i="2"/>
  <c r="J237" i="2"/>
  <c r="BK215" i="2"/>
  <c r="BK198" i="2"/>
  <c r="J193" i="2"/>
  <c r="BK188" i="2"/>
  <c r="J182" i="2"/>
  <c r="J174" i="2"/>
  <c r="BK160" i="2"/>
  <c r="J155" i="2"/>
  <c r="BK141" i="2"/>
  <c r="AS94" i="1"/>
  <c r="BK125" i="4"/>
  <c r="BK123" i="4"/>
  <c r="J122" i="4"/>
  <c r="J145" i="3"/>
  <c r="J144" i="3"/>
  <c r="J143" i="3"/>
  <c r="J142" i="3"/>
  <c r="BK140" i="3"/>
  <c r="J138" i="3"/>
  <c r="J137" i="3"/>
  <c r="J136" i="3"/>
  <c r="BK135" i="3"/>
  <c r="J134" i="3"/>
  <c r="J132" i="3"/>
  <c r="BK131" i="3"/>
  <c r="J130" i="3"/>
  <c r="BK128" i="3"/>
  <c r="J126" i="3"/>
  <c r="J125" i="3"/>
  <c r="J124" i="3"/>
  <c r="J123" i="3"/>
  <c r="J879" i="2"/>
  <c r="BK874" i="2"/>
  <c r="J864" i="2"/>
  <c r="BK847" i="2"/>
  <c r="BK834" i="2"/>
  <c r="J832" i="2"/>
  <c r="J831" i="2"/>
  <c r="J825" i="2"/>
  <c r="J823" i="2"/>
  <c r="J822" i="2"/>
  <c r="BK820" i="2"/>
  <c r="BK812" i="2"/>
  <c r="J804" i="2"/>
  <c r="J761" i="2"/>
  <c r="BK759" i="2"/>
  <c r="J758" i="2"/>
  <c r="J748" i="2"/>
  <c r="J743" i="2"/>
  <c r="BK738" i="2"/>
  <c r="J728" i="2"/>
  <c r="BK727" i="2"/>
  <c r="J720" i="2"/>
  <c r="J715" i="2"/>
  <c r="BK709" i="2"/>
  <c r="BK700" i="2"/>
  <c r="J694" i="2"/>
  <c r="J689" i="2"/>
  <c r="J685" i="2"/>
  <c r="J680" i="2"/>
  <c r="J676" i="2"/>
  <c r="BK671" i="2"/>
  <c r="J667" i="2"/>
  <c r="BK632" i="2"/>
  <c r="J628" i="2"/>
  <c r="BK624" i="2"/>
  <c r="BK616" i="2"/>
  <c r="J609" i="2"/>
  <c r="J603" i="2"/>
  <c r="J599" i="2"/>
  <c r="BK598" i="2"/>
  <c r="BK596" i="2"/>
  <c r="J595" i="2"/>
  <c r="J587" i="2"/>
  <c r="J584" i="2"/>
  <c r="J581" i="2"/>
  <c r="J579" i="2"/>
  <c r="J576" i="2"/>
  <c r="BK575" i="2"/>
  <c r="BK564" i="2"/>
  <c r="J557" i="2"/>
  <c r="BK551" i="2"/>
  <c r="BK543" i="2"/>
  <c r="J531" i="2"/>
  <c r="J520" i="2"/>
  <c r="J499" i="2"/>
  <c r="BK479" i="2"/>
  <c r="BK440" i="2"/>
  <c r="BK424" i="2"/>
  <c r="J401" i="2"/>
  <c r="J393" i="2"/>
  <c r="J386" i="2"/>
  <c r="BK373" i="2"/>
  <c r="J369" i="2"/>
  <c r="J364" i="2"/>
  <c r="J358" i="2"/>
  <c r="BK332" i="2"/>
  <c r="BK326" i="2"/>
  <c r="J321" i="2"/>
  <c r="J296" i="2"/>
  <c r="BK269" i="2"/>
  <c r="BK260" i="2"/>
  <c r="J251" i="2"/>
  <c r="J244" i="2"/>
  <c r="BK237" i="2"/>
  <c r="BK231" i="2"/>
  <c r="BK225" i="2"/>
  <c r="J207" i="2"/>
  <c r="BK193" i="2"/>
  <c r="J188" i="2"/>
  <c r="BK167" i="2"/>
  <c r="BK150" i="2"/>
  <c r="BK919" i="2"/>
  <c r="J919" i="2"/>
  <c r="BK913" i="2"/>
  <c r="J913" i="2"/>
  <c r="BK907" i="2"/>
  <c r="J907" i="2"/>
  <c r="BK897" i="2"/>
  <c r="J897" i="2"/>
  <c r="BK892" i="2"/>
  <c r="J892" i="2"/>
  <c r="BK891" i="2"/>
  <c r="J891" i="2"/>
  <c r="J890" i="2"/>
  <c r="J889" i="2"/>
  <c r="BK879" i="2"/>
  <c r="J874" i="2"/>
  <c r="BK869" i="2"/>
  <c r="J863" i="2"/>
  <c r="BK862" i="2"/>
  <c r="J858" i="2"/>
  <c r="J857" i="2"/>
  <c r="J856" i="2"/>
  <c r="J849" i="2"/>
  <c r="BK840" i="2"/>
  <c r="J834" i="2"/>
  <c r="BK825" i="2"/>
  <c r="BK823" i="2"/>
  <c r="BK822" i="2"/>
  <c r="BK821" i="2"/>
  <c r="J820" i="2"/>
  <c r="J812" i="2"/>
  <c r="J811" i="2"/>
  <c r="BK803" i="2"/>
  <c r="P149" i="2" l="1"/>
  <c r="P224" i="2"/>
  <c r="BK250" i="2"/>
  <c r="J250" i="2" s="1"/>
  <c r="J103" i="2" s="1"/>
  <c r="BK305" i="2"/>
  <c r="J305" i="2"/>
  <c r="J104" i="2" s="1"/>
  <c r="P320" i="2"/>
  <c r="BK597" i="2"/>
  <c r="J597" i="2"/>
  <c r="J110" i="2" s="1"/>
  <c r="T149" i="2"/>
  <c r="R224" i="2"/>
  <c r="T250" i="2"/>
  <c r="T305" i="2"/>
  <c r="R320" i="2"/>
  <c r="P574" i="2"/>
  <c r="R586" i="2"/>
  <c r="R597" i="2"/>
  <c r="P721" i="2"/>
  <c r="T721" i="2"/>
  <c r="R760" i="2"/>
  <c r="P805" i="2"/>
  <c r="BK824" i="2"/>
  <c r="J824" i="2"/>
  <c r="J114" i="2" s="1"/>
  <c r="BK848" i="2"/>
  <c r="J848" i="2" s="1"/>
  <c r="J116" i="2" s="1"/>
  <c r="T848" i="2"/>
  <c r="BK122" i="3"/>
  <c r="J122" i="3" s="1"/>
  <c r="J98" i="3" s="1"/>
  <c r="R122" i="3"/>
  <c r="R127" i="3"/>
  <c r="R141" i="3"/>
  <c r="R149" i="2"/>
  <c r="BK224" i="2"/>
  <c r="J224" i="2"/>
  <c r="J101" i="2" s="1"/>
  <c r="P250" i="2"/>
  <c r="P305" i="2"/>
  <c r="T320" i="2"/>
  <c r="T574" i="2"/>
  <c r="BK586" i="2"/>
  <c r="J586" i="2" s="1"/>
  <c r="J109" i="2" s="1"/>
  <c r="T586" i="2"/>
  <c r="T597" i="2"/>
  <c r="BK760" i="2"/>
  <c r="J760" i="2"/>
  <c r="J112" i="2" s="1"/>
  <c r="T760" i="2"/>
  <c r="T805" i="2"/>
  <c r="R824" i="2"/>
  <c r="BK833" i="2"/>
  <c r="J833" i="2"/>
  <c r="J115" i="2" s="1"/>
  <c r="R833" i="2"/>
  <c r="P848" i="2"/>
  <c r="BK127" i="3"/>
  <c r="J127" i="3" s="1"/>
  <c r="J99" i="3" s="1"/>
  <c r="T127" i="3"/>
  <c r="P141" i="3"/>
  <c r="P121" i="4"/>
  <c r="P120" i="4"/>
  <c r="P119" i="4" s="1"/>
  <c r="AU97" i="1" s="1"/>
  <c r="BK149" i="2"/>
  <c r="J149" i="2"/>
  <c r="J99" i="2" s="1"/>
  <c r="T224" i="2"/>
  <c r="T223" i="2" s="1"/>
  <c r="R250" i="2"/>
  <c r="R305" i="2"/>
  <c r="BK320" i="2"/>
  <c r="J320" i="2" s="1"/>
  <c r="J105" i="2" s="1"/>
  <c r="BK574" i="2"/>
  <c r="J574" i="2"/>
  <c r="J106" i="2" s="1"/>
  <c r="R574" i="2"/>
  <c r="P586" i="2"/>
  <c r="P597" i="2"/>
  <c r="BK721" i="2"/>
  <c r="J721" i="2"/>
  <c r="J111" i="2" s="1"/>
  <c r="R721" i="2"/>
  <c r="P760" i="2"/>
  <c r="BK805" i="2"/>
  <c r="J805" i="2" s="1"/>
  <c r="J113" i="2" s="1"/>
  <c r="R805" i="2"/>
  <c r="P824" i="2"/>
  <c r="T824" i="2"/>
  <c r="P833" i="2"/>
  <c r="T833" i="2"/>
  <c r="R848" i="2"/>
  <c r="P122" i="3"/>
  <c r="T122" i="3"/>
  <c r="T121" i="3" s="1"/>
  <c r="P127" i="3"/>
  <c r="BK141" i="3"/>
  <c r="J141" i="3"/>
  <c r="J100" i="3" s="1"/>
  <c r="T141" i="3"/>
  <c r="BK121" i="4"/>
  <c r="J121" i="4"/>
  <c r="J98" i="4" s="1"/>
  <c r="R121" i="4"/>
  <c r="R120" i="4" s="1"/>
  <c r="R119" i="4" s="1"/>
  <c r="T121" i="4"/>
  <c r="T120" i="4"/>
  <c r="T119" i="4" s="1"/>
  <c r="BE804" i="2"/>
  <c r="BE831" i="2"/>
  <c r="BE846" i="2"/>
  <c r="BE863" i="2"/>
  <c r="BE890" i="2"/>
  <c r="BE891" i="2"/>
  <c r="BE892" i="2"/>
  <c r="BE897" i="2"/>
  <c r="BE907" i="2"/>
  <c r="BE913" i="2"/>
  <c r="BE919" i="2"/>
  <c r="J132" i="2"/>
  <c r="BE160" i="2"/>
  <c r="BE188" i="2"/>
  <c r="BE225" i="2"/>
  <c r="BE260" i="2"/>
  <c r="BE296" i="2"/>
  <c r="BE348" i="2"/>
  <c r="BE364" i="2"/>
  <c r="BE379" i="2"/>
  <c r="BE418" i="2"/>
  <c r="BE434" i="2"/>
  <c r="BE446" i="2"/>
  <c r="BE499" i="2"/>
  <c r="BE557" i="2"/>
  <c r="BE569" i="2"/>
  <c r="BE581" i="2"/>
  <c r="BE587" i="2"/>
  <c r="BE595" i="2"/>
  <c r="BE609" i="2"/>
  <c r="BE620" i="2"/>
  <c r="BE624" i="2"/>
  <c r="BE650" i="2"/>
  <c r="BE667" i="2"/>
  <c r="BE694" i="2"/>
  <c r="BE726" i="2"/>
  <c r="BE729" i="2"/>
  <c r="BE806" i="2"/>
  <c r="BE840" i="2"/>
  <c r="BE856" i="2"/>
  <c r="BE857" i="2"/>
  <c r="BE862" i="2"/>
  <c r="BE879" i="2"/>
  <c r="BE888" i="2"/>
  <c r="BE889" i="2"/>
  <c r="BK918" i="2"/>
  <c r="J918" i="2"/>
  <c r="J118" i="2" s="1"/>
  <c r="E110" i="3"/>
  <c r="J114" i="3"/>
  <c r="F117" i="3"/>
  <c r="BE126" i="3"/>
  <c r="BE131" i="3"/>
  <c r="BE133" i="3"/>
  <c r="BE139" i="3"/>
  <c r="F116" i="4"/>
  <c r="E85" i="2"/>
  <c r="F135" i="2"/>
  <c r="BE155" i="2"/>
  <c r="BE182" i="2"/>
  <c r="BE193" i="2"/>
  <c r="BE207" i="2"/>
  <c r="BE237" i="2"/>
  <c r="BE244" i="2"/>
  <c r="BE278" i="2"/>
  <c r="BE326" i="2"/>
  <c r="BE342" i="2"/>
  <c r="BE358" i="2"/>
  <c r="BE369" i="2"/>
  <c r="BE386" i="2"/>
  <c r="BE401" i="2"/>
  <c r="BE424" i="2"/>
  <c r="BE440" i="2"/>
  <c r="BE480" i="2"/>
  <c r="BE520" i="2"/>
  <c r="BE564" i="2"/>
  <c r="BE578" i="2"/>
  <c r="BE579" i="2"/>
  <c r="BE584" i="2"/>
  <c r="BE599" i="2"/>
  <c r="BE616" i="2"/>
  <c r="BE671" i="2"/>
  <c r="BE676" i="2"/>
  <c r="BE685" i="2"/>
  <c r="BE689" i="2"/>
  <c r="BE700" i="2"/>
  <c r="BE715" i="2"/>
  <c r="BE722" i="2"/>
  <c r="BE723" i="2"/>
  <c r="BE727" i="2"/>
  <c r="BE743" i="2"/>
  <c r="BE748" i="2"/>
  <c r="BE753" i="2"/>
  <c r="BE758" i="2"/>
  <c r="BE767" i="2"/>
  <c r="BE771" i="2"/>
  <c r="BE778" i="2"/>
  <c r="BE796" i="2"/>
  <c r="BE797" i="2"/>
  <c r="BE803" i="2"/>
  <c r="BE811" i="2"/>
  <c r="BE820" i="2"/>
  <c r="BE821" i="2"/>
  <c r="BE823" i="2"/>
  <c r="BE825" i="2"/>
  <c r="BE834" i="2"/>
  <c r="BE847" i="2"/>
  <c r="BE849" i="2"/>
  <c r="BE858" i="2"/>
  <c r="BK243" i="2"/>
  <c r="J243" i="2"/>
  <c r="J102" i="2" s="1"/>
  <c r="BK912" i="2"/>
  <c r="J912" i="2" s="1"/>
  <c r="J117" i="2" s="1"/>
  <c r="BE123" i="3"/>
  <c r="BE124" i="3"/>
  <c r="BE125" i="3"/>
  <c r="BE128" i="3"/>
  <c r="BE137" i="3"/>
  <c r="BE140" i="3"/>
  <c r="BE143" i="3"/>
  <c r="BE144" i="3"/>
  <c r="BE145" i="3"/>
  <c r="J89" i="4"/>
  <c r="BE122" i="4"/>
  <c r="BE123" i="4"/>
  <c r="BE141" i="2"/>
  <c r="BE150" i="2"/>
  <c r="BE167" i="2"/>
  <c r="BE174" i="2"/>
  <c r="BE198" i="2"/>
  <c r="BE215" i="2"/>
  <c r="BE231" i="2"/>
  <c r="BE251" i="2"/>
  <c r="BE269" i="2"/>
  <c r="BE287" i="2"/>
  <c r="BE306" i="2"/>
  <c r="BE313" i="2"/>
  <c r="BE321" i="2"/>
  <c r="BE332" i="2"/>
  <c r="BE337" i="2"/>
  <c r="BE353" i="2"/>
  <c r="BE373" i="2"/>
  <c r="BE393" i="2"/>
  <c r="BE411" i="2"/>
  <c r="BE479" i="2"/>
  <c r="BE514" i="2"/>
  <c r="BE531" i="2"/>
  <c r="BE543" i="2"/>
  <c r="BE551" i="2"/>
  <c r="BE575" i="2"/>
  <c r="BE576" i="2"/>
  <c r="BE580" i="2"/>
  <c r="BE596" i="2"/>
  <c r="BE598" i="2"/>
  <c r="BE603" i="2"/>
  <c r="BE628" i="2"/>
  <c r="BE632" i="2"/>
  <c r="BE636" i="2"/>
  <c r="BE680" i="2"/>
  <c r="BE709" i="2"/>
  <c r="BE720" i="2"/>
  <c r="BE728" i="2"/>
  <c r="BE733" i="2"/>
  <c r="BE738" i="2"/>
  <c r="BE759" i="2"/>
  <c r="BE761" i="2"/>
  <c r="BE768" i="2"/>
  <c r="BE772" i="2"/>
  <c r="BE784" i="2"/>
  <c r="BE788" i="2"/>
  <c r="BE792" i="2"/>
  <c r="BE812" i="2"/>
  <c r="BE822" i="2"/>
  <c r="BE832" i="2"/>
  <c r="BE864" i="2"/>
  <c r="BE869" i="2"/>
  <c r="BE874" i="2"/>
  <c r="BK140" i="2"/>
  <c r="J140" i="2"/>
  <c r="J98" i="2" s="1"/>
  <c r="BK583" i="2"/>
  <c r="J583" i="2" s="1"/>
  <c r="J107" i="2" s="1"/>
  <c r="BE129" i="3"/>
  <c r="BE130" i="3"/>
  <c r="BE132" i="3"/>
  <c r="BE134" i="3"/>
  <c r="BE135" i="3"/>
  <c r="BE136" i="3"/>
  <c r="BE138" i="3"/>
  <c r="BE142" i="3"/>
  <c r="E85" i="4"/>
  <c r="BE125" i="4"/>
  <c r="BK124" i="4"/>
  <c r="J124" i="4"/>
  <c r="J99" i="4" s="1"/>
  <c r="F35" i="2"/>
  <c r="BB95" i="1" s="1"/>
  <c r="F36" i="2"/>
  <c r="BC95" i="1" s="1"/>
  <c r="J34" i="4"/>
  <c r="AW97" i="1" s="1"/>
  <c r="F36" i="4"/>
  <c r="BC97" i="1" s="1"/>
  <c r="J34" i="3"/>
  <c r="AW96" i="1" s="1"/>
  <c r="F35" i="4"/>
  <c r="BB97" i="1" s="1"/>
  <c r="F34" i="2"/>
  <c r="BA95" i="1" s="1"/>
  <c r="F34" i="3"/>
  <c r="BA96" i="1" s="1"/>
  <c r="F37" i="4"/>
  <c r="BD97" i="1" s="1"/>
  <c r="F37" i="2"/>
  <c r="BD95" i="1" s="1"/>
  <c r="F35" i="3"/>
  <c r="BB96" i="1" s="1"/>
  <c r="F36" i="3"/>
  <c r="BC96" i="1" s="1"/>
  <c r="F34" i="4"/>
  <c r="BA97" i="1" s="1"/>
  <c r="J34" i="2"/>
  <c r="AW95" i="1" s="1"/>
  <c r="F37" i="3"/>
  <c r="BD96" i="1" s="1"/>
  <c r="T139" i="2" l="1"/>
  <c r="T120" i="3"/>
  <c r="T585" i="2"/>
  <c r="T138" i="2"/>
  <c r="R121" i="3"/>
  <c r="R120" i="3"/>
  <c r="R223" i="2"/>
  <c r="R139" i="2"/>
  <c r="R138" i="2" s="1"/>
  <c r="P223" i="2"/>
  <c r="P139" i="2"/>
  <c r="P138" i="2"/>
  <c r="AU95" i="1" s="1"/>
  <c r="P121" i="3"/>
  <c r="P120" i="3"/>
  <c r="AU96" i="1"/>
  <c r="P585" i="2"/>
  <c r="R585" i="2"/>
  <c r="BK223" i="2"/>
  <c r="J223" i="2"/>
  <c r="J100" i="2" s="1"/>
  <c r="BK585" i="2"/>
  <c r="J585" i="2"/>
  <c r="J108" i="2"/>
  <c r="BK121" i="3"/>
  <c r="J121" i="3"/>
  <c r="J97" i="3"/>
  <c r="BK120" i="4"/>
  <c r="J120" i="4" s="1"/>
  <c r="J97" i="4" s="1"/>
  <c r="BD94" i="1"/>
  <c r="W33" i="1" s="1"/>
  <c r="J33" i="2"/>
  <c r="AV95" i="1" s="1"/>
  <c r="AT95" i="1" s="1"/>
  <c r="F33" i="3"/>
  <c r="AZ96" i="1"/>
  <c r="J33" i="3"/>
  <c r="AV96" i="1"/>
  <c r="AT96" i="1"/>
  <c r="BC94" i="1"/>
  <c r="AY94" i="1" s="1"/>
  <c r="F33" i="2"/>
  <c r="AZ95" i="1" s="1"/>
  <c r="J33" i="4"/>
  <c r="AV97" i="1" s="1"/>
  <c r="AT97" i="1" s="1"/>
  <c r="BA94" i="1"/>
  <c r="W30" i="1"/>
  <c r="BB94" i="1"/>
  <c r="AX94" i="1"/>
  <c r="F33" i="4"/>
  <c r="AZ97" i="1"/>
  <c r="BK139" i="2" l="1"/>
  <c r="J139" i="2"/>
  <c r="J97" i="2"/>
  <c r="BK119" i="4"/>
  <c r="J119" i="4" s="1"/>
  <c r="J96" i="4" s="1"/>
  <c r="BK120" i="3"/>
  <c r="J120" i="3"/>
  <c r="AU94" i="1"/>
  <c r="AZ94" i="1"/>
  <c r="W29" i="1"/>
  <c r="W32" i="1"/>
  <c r="AW94" i="1"/>
  <c r="AK30" i="1"/>
  <c r="W31" i="1"/>
  <c r="J30" i="3"/>
  <c r="AG96" i="1" s="1"/>
  <c r="AN96" i="1" s="1"/>
  <c r="BK138" i="2" l="1"/>
  <c r="J138" i="2" s="1"/>
  <c r="J30" i="2" s="1"/>
  <c r="AG95" i="1" s="1"/>
  <c r="AN95" i="1" s="1"/>
  <c r="J39" i="3"/>
  <c r="J96" i="3"/>
  <c r="AV94" i="1"/>
  <c r="AK29" i="1" s="1"/>
  <c r="J30" i="4"/>
  <c r="AG97" i="1"/>
  <c r="AN97" i="1"/>
  <c r="J39" i="4" l="1"/>
  <c r="J96" i="2"/>
  <c r="J39" i="2"/>
  <c r="AG94" i="1"/>
  <c r="AT94" i="1"/>
  <c r="AN94" i="1" l="1"/>
  <c r="AK26" i="1"/>
  <c r="AK35" i="1"/>
</calcChain>
</file>

<file path=xl/sharedStrings.xml><?xml version="1.0" encoding="utf-8"?>
<sst xmlns="http://schemas.openxmlformats.org/spreadsheetml/2006/main" count="9211" uniqueCount="1029">
  <si>
    <t>Export Komplet</t>
  </si>
  <si>
    <t/>
  </si>
  <si>
    <t>2.0</t>
  </si>
  <si>
    <t>ZAMOK</t>
  </si>
  <si>
    <t>False</t>
  </si>
  <si>
    <t>{25262a07-d796-40f3-abd6-5faa3dea2852}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</si>
  <si>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</si>
  <si>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</si>
  <si>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</si>
  <si>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</si>
  <si>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</si>
  <si>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</si>
  <si>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</si>
  <si>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</si>
  <si>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20210125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</si>
  <si>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</si>
  <si>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</si>
  <si>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Obnova hřbitovní kaple Zmrtvýchvstání Páně v Knapovci a restaurování vnitřních omítek</t>
  </si>
  <si>
    <t>KSO:</t>
  </si>
  <si>
    <t>CC-CZ:</t>
  </si>
  <si>
    <t>Místo:</t>
  </si>
  <si>
    <t>Knapovec</t>
  </si>
  <si>
    <t>Datum:</t>
  </si>
  <si>
    <t>25. 1. 2021</t>
  </si>
  <si>
    <t>Zadavatel:</t>
  </si>
  <si>
    <t>IČ:</t>
  </si>
  <si>
    <t>Město Ústí nad Orlicí</t>
  </si>
  <si>
    <t>DIČ:</t>
  </si>
  <si>
    <t>Uchazeč:</t>
  </si>
  <si>
    <t>Vyplň údaj</t>
  </si>
  <si>
    <t>Projektant:</t>
  </si>
  <si>
    <t>48155586</t>
  </si>
  <si>
    <t>INRECO, s.r.o.</t>
  </si>
  <si>
    <t>CZ48155586</t>
  </si>
  <si>
    <t>True</t>
  </si>
  <si>
    <t>Zpracovatel:</t>
  </si>
  <si>
    <t>05985404</t>
  </si>
  <si>
    <t>BACing s.r.o.</t>
  </si>
  <si>
    <t>CZ05985404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</si>
  <si>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</si>
  <si>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</si>
  <si>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</si>
  <si>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</si>
  <si>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</si>
  <si>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</si>
  <si>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</si>
  <si>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</si>
  <si>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</si>
  <si>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</si>
  <si>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</si>
  <si>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</si>
  <si>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</si>
  <si>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</si>
  <si>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</si>
  <si>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</si>
  <si>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</si>
  <si>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</si>
  <si>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</si>
  <si>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</si>
  <si>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</si>
  <si>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</si>
  <si>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</si>
  <si>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</si>
  <si>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</si>
  <si>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</si>
  <si>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</si>
  <si>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</si>
  <si>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</si>
  <si>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</si>
  <si>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</si>
  <si>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</si>
  <si>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</si>
  <si>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</si>
  <si>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</si>
  <si>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</si>
  <si>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</si>
  <si>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</si>
  <si>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</si>
  <si>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</si>
  <si>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</si>
  <si>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</si>
  <si>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</si>
  <si>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</si>
  <si>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</si>
  <si>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</si>
  <si>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D.1.1.</t>
  </si>
  <si>
    <t>Architektonicko - stavební řešení</t>
  </si>
  <si>
    <t>STA</t>
  </si>
  <si>
    <t>1</t>
  </si>
  <si>
    <t>{c2addb48-4896-46ee-97c3-051adf1bcaad}</t>
  </si>
  <si>
    <t>2</t>
  </si>
  <si>
    <t>D.1.4.1</t>
  </si>
  <si>
    <t>Hromosvod</t>
  </si>
  <si>
    <t>{192dc2b6-83fb-4dbf-83dd-7ac83dfedf79}</t>
  </si>
  <si>
    <t>VON</t>
  </si>
  <si>
    <t xml:space="preserve">Vedlejší a ostatní náklady stavby </t>
  </si>
  <si>
    <t>{186f4a40-ffb3-48ba-915b-d9d8d921e5b8}</t>
  </si>
  <si>
    <t>latě</t>
  </si>
  <si>
    <t>m3</t>
  </si>
  <si>
    <t>0,34</t>
  </si>
  <si>
    <t>LES</t>
  </si>
  <si>
    <t>lešení</t>
  </si>
  <si>
    <t>m2</t>
  </si>
  <si>
    <t>160,4</t>
  </si>
  <si>
    <t>KRYCÍ LIST SOUPISU PRACÍ</t>
  </si>
  <si>
    <t>LES_prostor</t>
  </si>
  <si>
    <t>lešení prostorové</t>
  </si>
  <si>
    <t>101,44</t>
  </si>
  <si>
    <t>z</t>
  </si>
  <si>
    <t>zásyp</t>
  </si>
  <si>
    <t>2,546</t>
  </si>
  <si>
    <t>Objekt:</t>
  </si>
  <si>
    <t>D.1.1. - Architektonicko - stavební řešení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</si>
  <si>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</si>
  <si>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</si>
  <si>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</si>
  <si>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</si>
  <si>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</si>
  <si>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</si>
  <si>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</si>
  <si>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 xml:space="preserve">    6 - Úpravy povrchů, podlahy a osazování výplní</t>
  </si>
  <si>
    <t xml:space="preserve">    65 - Restaurátorské práce</t>
  </si>
  <si>
    <t xml:space="preserve">      65a - Restaurování kamenných prvků</t>
  </si>
  <si>
    <t xml:space="preserve">      65b - Restaurování kovových prvků</t>
  </si>
  <si>
    <t xml:space="preserve">      65c - Restaurování vnitřních omítek a nástěnných maleb</t>
  </si>
  <si>
    <t xml:space="preserve">      65d - Restaurování truhlářských prvků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</si>
  <si>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</si>
  <si>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</si>
  <si>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</si>
  <si>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</si>
  <si>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</si>
  <si>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</si>
  <si>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</si>
  <si>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</si>
  <si>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</si>
  <si>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</si>
  <si>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772 - Podlahy z kamene</t>
  </si>
  <si>
    <t xml:space="preserve">    783 - Dokončovací práce - nátěry</t>
  </si>
  <si>
    <t xml:space="preserve">    784 - Dokončovací práce - malby a tapety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</si>
  <si>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</si>
  <si>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</si>
  <si>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</si>
  <si>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</si>
  <si>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</si>
  <si>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</si>
  <si>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</si>
  <si>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</si>
  <si>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</si>
  <si>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</si>
  <si>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</si>
  <si>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</si>
  <si>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</si>
  <si>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</si>
  <si>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</si>
  <si>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</si>
  <si>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</si>
  <si>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</si>
  <si>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</si>
  <si>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</si>
  <si>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564211111</t>
  </si>
  <si>
    <t>Podklad nebo podsyp ze štěrkopísku ŠP tl 50 mm</t>
  </si>
  <si>
    <t>CS ÚRS 2020 02</t>
  </si>
  <si>
    <t>4</t>
  </si>
  <si>
    <t>-1607786347</t>
  </si>
  <si>
    <t>VV</t>
  </si>
  <si>
    <t>D.1.1.1 Technická zpráva</t>
  </si>
  <si>
    <t>5.6. Svislé konstrukce</t>
  </si>
  <si>
    <t>D.1.1.2.01 Půdorys na kótě +1,2 m</t>
  </si>
  <si>
    <t>D.1.1.2.05 Řezy AB</t>
  </si>
  <si>
    <t>P4</t>
  </si>
  <si>
    <t>(7,05+9,92)*2*0,7</t>
  </si>
  <si>
    <t>Součet</t>
  </si>
  <si>
    <t>6</t>
  </si>
  <si>
    <t>Úpravy povrchů, podlahy a osazování výplní</t>
  </si>
  <si>
    <t>619996135</t>
  </si>
  <si>
    <t>Ochrana konstrukcí nebo samostatných prvků obedněním</t>
  </si>
  <si>
    <t>-941854438</t>
  </si>
  <si>
    <t>5.1. Přípravné práce</t>
  </si>
  <si>
    <t>"hroby"4*2</t>
  </si>
  <si>
    <t>3</t>
  </si>
  <si>
    <t>619996145</t>
  </si>
  <si>
    <t>Ochrana konstrukcí nebo samostatných prvků obalením geotextilií</t>
  </si>
  <si>
    <t>-1586239236</t>
  </si>
  <si>
    <t>"kříže" 18*4</t>
  </si>
  <si>
    <t>622131102R</t>
  </si>
  <si>
    <t>Podhoz maltovou směsí z cementu, vápenné kaše a ostrého písku vnějších stěn nanášený síťovitě ručně</t>
  </si>
  <si>
    <t>-1984228514</t>
  </si>
  <si>
    <t>5.11.1 Povrchové úpravy vnější</t>
  </si>
  <si>
    <t>(6,92+6,485+6,765+2,72+2,53)*1,5</t>
  </si>
  <si>
    <t>západní průčelí</t>
  </si>
  <si>
    <t>(3*7,05)/2+7,05*3,105</t>
  </si>
  <si>
    <t>622311121</t>
  </si>
  <si>
    <t>Vápenná omítka hladká jednovrstvá vnějších stěn nanášená ručně</t>
  </si>
  <si>
    <t>605652234</t>
  </si>
  <si>
    <t>622311191</t>
  </si>
  <si>
    <t>Příplatek k vápenné omítce vnějších stěn za každých dalších 5 mm tloušťky ručně</t>
  </si>
  <si>
    <t>283964237</t>
  </si>
  <si>
    <t>70,595*3 'Přepočtené koeficientem množství</t>
  </si>
  <si>
    <t>7</t>
  </si>
  <si>
    <t>622325212</t>
  </si>
  <si>
    <t>Oprava vnější vápenné štukové omítky členitosti 1 stěn v rozsahu do 30%</t>
  </si>
  <si>
    <t>1593606440</t>
  </si>
  <si>
    <t>(6,92+6,485+6,765)*3,105</t>
  </si>
  <si>
    <t>8</t>
  </si>
  <si>
    <t>622821011</t>
  </si>
  <si>
    <t>Vnější sanační zatřená omítka pro vlhké a zasolené zdivo prováděná ručně</t>
  </si>
  <si>
    <t>-1960224471</t>
  </si>
  <si>
    <t>9</t>
  </si>
  <si>
    <t>629995101R</t>
  </si>
  <si>
    <t>Provlhčení zdiva vodou</t>
  </si>
  <si>
    <t>-1895276774</t>
  </si>
  <si>
    <t>(6,92+6,485+6,765+2,72+2,53)*1,5*2</t>
  </si>
  <si>
    <t>10</t>
  </si>
  <si>
    <t>632451022R</t>
  </si>
  <si>
    <t>Vyrovnávací potěr tl do 30 mm z MV provedený v pásu</t>
  </si>
  <si>
    <t>1259089379</t>
  </si>
  <si>
    <t>D.1.1.2.02 Půdorys na kótě +2,500 m</t>
  </si>
  <si>
    <t>P2</t>
  </si>
  <si>
    <t>0,71*0,5</t>
  </si>
  <si>
    <t>0,725*0,5</t>
  </si>
  <si>
    <t>0,75*0,5</t>
  </si>
  <si>
    <t>11</t>
  </si>
  <si>
    <t>635111232R</t>
  </si>
  <si>
    <t>Násyp vyrovnávací pod podlahy z lomové výsivky 0/4 - 4/8 mm  se zhutněním</t>
  </si>
  <si>
    <t>2084110437</t>
  </si>
  <si>
    <t>5.10. Podlaha</t>
  </si>
  <si>
    <t>"skladby konstrukcí" C</t>
  </si>
  <si>
    <t>D.1.1.2.01 Půdorys na kótě +1,2</t>
  </si>
  <si>
    <t>25,36*0,07</t>
  </si>
  <si>
    <t>12</t>
  </si>
  <si>
    <t>635312111R</t>
  </si>
  <si>
    <t>Nový podsyp vápenným prachem z přirozeně hydraulického vápna NHL 2,5</t>
  </si>
  <si>
    <t>-1511780381</t>
  </si>
  <si>
    <t>25,36</t>
  </si>
  <si>
    <t>65</t>
  </si>
  <si>
    <t>Restaurátorské práce</t>
  </si>
  <si>
    <t>65a</t>
  </si>
  <si>
    <t>Restaurování kamenných prvků</t>
  </si>
  <si>
    <t>13</t>
  </si>
  <si>
    <t>65a_1</t>
  </si>
  <si>
    <t>Restaurování podstavce pod vrcholovým křížem na štítové zdi západního průčelí</t>
  </si>
  <si>
    <t>kus</t>
  </si>
  <si>
    <t>1954180924</t>
  </si>
  <si>
    <t>5.12.1 Kamenické práce</t>
  </si>
  <si>
    <t>5.13. Restaurátorské práce</t>
  </si>
  <si>
    <t>14</t>
  </si>
  <si>
    <t>65a_2</t>
  </si>
  <si>
    <t>Restaurování jednoduše profilovaného ostění vchodových dveří (včetně zajištění helifix napříč prasklinou v drážce)</t>
  </si>
  <si>
    <t>1054671191</t>
  </si>
  <si>
    <t>65a_3</t>
  </si>
  <si>
    <t>Restaurování odstupňovaného kamenného pilíře na jižním průčelí</t>
  </si>
  <si>
    <t>-2082455096</t>
  </si>
  <si>
    <t>65b</t>
  </si>
  <si>
    <t>Restaurování kovových prvků</t>
  </si>
  <si>
    <t>16</t>
  </si>
  <si>
    <t>65b_01</t>
  </si>
  <si>
    <t>Kompletní restaurátorská oprava dvouramenného jetelového vrcholového kříže včetně demontáže a zpětné montáže (povrchová úprava, restaurátorský průzkum a zpráva)</t>
  </si>
  <si>
    <t>1167110264</t>
  </si>
  <si>
    <t>5.12.4 Zámečnické práce</t>
  </si>
  <si>
    <t>65c</t>
  </si>
  <si>
    <t>Restaurování vnitřních omítek a nástěnných maleb</t>
  </si>
  <si>
    <t>17</t>
  </si>
  <si>
    <t>65c_1</t>
  </si>
  <si>
    <t>Restaurování vnitřních omítek a nástěnných maleb - čištění</t>
  </si>
  <si>
    <t>-327925174</t>
  </si>
  <si>
    <t>5.11.2 Povrchové úpravy vnitřní</t>
  </si>
  <si>
    <t>5.13 Restaurátorské práce</t>
  </si>
  <si>
    <t>odměřeno z projektové dokumentace</t>
  </si>
  <si>
    <t>(23+25,5)*2</t>
  </si>
  <si>
    <t>6,2*5,1</t>
  </si>
  <si>
    <t>18</t>
  </si>
  <si>
    <t>65c_2</t>
  </si>
  <si>
    <t>Restaurování vnitřních omítek a nástěnných maleb - konsolidace</t>
  </si>
  <si>
    <t>1107149253</t>
  </si>
  <si>
    <t>19</t>
  </si>
  <si>
    <t>65c_3</t>
  </si>
  <si>
    <t>Restaurování vnitřních omítek a nástěnných maleb - injektáž</t>
  </si>
  <si>
    <t>-1297979040</t>
  </si>
  <si>
    <t>20</t>
  </si>
  <si>
    <t>65c_4</t>
  </si>
  <si>
    <t>Restaurování vnitřních omítek a nástěnných maleb - tmelení</t>
  </si>
  <si>
    <t>-95268570</t>
  </si>
  <si>
    <t>65c_5</t>
  </si>
  <si>
    <t>Restaurování vnitřních omítek a nástěnných maleb - retuš</t>
  </si>
  <si>
    <t>1386716509</t>
  </si>
  <si>
    <t>22</t>
  </si>
  <si>
    <t>65c_6</t>
  </si>
  <si>
    <t>Restaurování vnitřních omítek a nástěnných maleb - fixace</t>
  </si>
  <si>
    <t>985784836</t>
  </si>
  <si>
    <t>65d</t>
  </si>
  <si>
    <t>Restaurování truhlářských prvků</t>
  </si>
  <si>
    <t>23</t>
  </si>
  <si>
    <t>65d_01</t>
  </si>
  <si>
    <t>Restaurování vstupních dveří do hřbitovní kaple dle restaurátorského průzkumu a projektové dokumentace (demontáž,montáž, kování, truhlářské práce, restuarátorské práce, povrchová úprava, provizorní náhrada včetně montáže, restaurátorská zpráva)</t>
  </si>
  <si>
    <t>544120035</t>
  </si>
  <si>
    <t>5.12.3 Truhlářské práce</t>
  </si>
  <si>
    <t>E.2.03 Restaurátorský průzkum ke vstupném dveřím</t>
  </si>
  <si>
    <t>24</t>
  </si>
  <si>
    <t>65d_02</t>
  </si>
  <si>
    <t xml:space="preserve">Restaurování oltáře dle restaurátorského průzkumu a projektové dokumentace (demontáž, truhlářské práce, kování, nová povrchová úprava, montáž, restarurátorská zpráva) </t>
  </si>
  <si>
    <t>-297991791</t>
  </si>
  <si>
    <t>E.2.02 Restaurování oltáře</t>
  </si>
  <si>
    <t>Ostatní konstrukce a práce, bourání</t>
  </si>
  <si>
    <t>25</t>
  </si>
  <si>
    <t>941111111</t>
  </si>
  <si>
    <t>Montáž lešení řadového trubkového lehkého s podlahami zatížení do 200 kg/m2 š do 0,9 m v do 10 m</t>
  </si>
  <si>
    <t>-1399546577</t>
  </si>
  <si>
    <t>5.2. Lešení</t>
  </si>
  <si>
    <t>(8,8+7)*2*4,7+8,8*2,7/2</t>
  </si>
  <si>
    <t>26</t>
  </si>
  <si>
    <t>941111211</t>
  </si>
  <si>
    <t>Příplatek k lešení řadovému trubkovému lehkému s podlahami š 0,9 m v 10 m za první a ZKD den použití</t>
  </si>
  <si>
    <t>1927210017</t>
  </si>
  <si>
    <t>160,4*90 'Přepočtené koeficientem množství</t>
  </si>
  <si>
    <t>27</t>
  </si>
  <si>
    <t>941111811</t>
  </si>
  <si>
    <t>Demontáž lešení řadového trubkového lehkého s podlahami zatížení do 200 kg/m2 š do 0,9 m v do 10 m</t>
  </si>
  <si>
    <t>-2106682408</t>
  </si>
  <si>
    <t>28</t>
  </si>
  <si>
    <t>943211111</t>
  </si>
  <si>
    <t>Montáž lešení prostorového rámového lehkého s podlahami zatížení do 200 kg/m2 v do 10 m</t>
  </si>
  <si>
    <t>-1635147498</t>
  </si>
  <si>
    <t>25,36*4</t>
  </si>
  <si>
    <t>29</t>
  </si>
  <si>
    <t>943211211</t>
  </si>
  <si>
    <t>Příplatek k lešení prostorovému rámovému lehkému s podlahami v do 10 m za první a ZKD den použití</t>
  </si>
  <si>
    <t>1084420503</t>
  </si>
  <si>
    <t>101,44*180 'Přepočtené koeficientem množství</t>
  </si>
  <si>
    <t>30</t>
  </si>
  <si>
    <t>943211811</t>
  </si>
  <si>
    <t>Demontáž lešení prostorového rámového lehkého s podlahami zatížení do 200 kg/m2 v do 10 m</t>
  </si>
  <si>
    <t>1790342610</t>
  </si>
  <si>
    <t>31</t>
  </si>
  <si>
    <t>944511111</t>
  </si>
  <si>
    <t>Montáž ochranné sítě z textilie z umělých vláken</t>
  </si>
  <si>
    <t>-656838823</t>
  </si>
  <si>
    <t>32</t>
  </si>
  <si>
    <t>944511211</t>
  </si>
  <si>
    <t>Příplatek k ochranné síti za první a ZKD den použití</t>
  </si>
  <si>
    <t>-83104795</t>
  </si>
  <si>
    <t>33</t>
  </si>
  <si>
    <t>944511811</t>
  </si>
  <si>
    <t>Demontáž ochranné sítě z textilie z umělých vláken</t>
  </si>
  <si>
    <t>458624623</t>
  </si>
  <si>
    <t>34</t>
  </si>
  <si>
    <t>952905131R</t>
  </si>
  <si>
    <t>Vyklizení a vyčištění půdních prostor včetně suti a prachu včetně přemístění do 10 m</t>
  </si>
  <si>
    <t>CS ÚRS 2019 02</t>
  </si>
  <si>
    <t>-619212776</t>
  </si>
  <si>
    <t>D.1.1.2.03 Půdorys krovu</t>
  </si>
  <si>
    <t>"P1" 3</t>
  </si>
  <si>
    <t>35</t>
  </si>
  <si>
    <t>962022390</t>
  </si>
  <si>
    <t>Bourání zdiva nadzákladového kamenného na MV nebo MVC do 1 m3</t>
  </si>
  <si>
    <t>-931760539</t>
  </si>
  <si>
    <t>5.3. Bourací práce</t>
  </si>
  <si>
    <t>D.1.1.2.01 Půdorys na kótě +1,2m</t>
  </si>
  <si>
    <t>36</t>
  </si>
  <si>
    <t>962032231</t>
  </si>
  <si>
    <t>Bourání zdiva z cihel pálených nebo vápenopískových na MV nebo MVC přes 1 m3</t>
  </si>
  <si>
    <t>680031322</t>
  </si>
  <si>
    <t>(3,525*3/2*2)*0,3</t>
  </si>
  <si>
    <t>37</t>
  </si>
  <si>
    <t>962032314</t>
  </si>
  <si>
    <t>Bourání pilířů cihelných z dutých nebo plných cihel pálených i nepálených na jakoukoli maltu</t>
  </si>
  <si>
    <t>413921480</t>
  </si>
  <si>
    <t>0,45*0,45*3</t>
  </si>
  <si>
    <t>38</t>
  </si>
  <si>
    <t>965082941R</t>
  </si>
  <si>
    <t>Ruční odstranění násypů  pod podlahami tl přes 200 mm</t>
  </si>
  <si>
    <t>-1148412</t>
  </si>
  <si>
    <t>25,36*0,3</t>
  </si>
  <si>
    <t>39</t>
  </si>
  <si>
    <t>967042712</t>
  </si>
  <si>
    <t>Odsekání zdiva z kamene nebo betonu plošné tl do 100 mm</t>
  </si>
  <si>
    <t>242944521</t>
  </si>
  <si>
    <t>40</t>
  </si>
  <si>
    <t>977151123</t>
  </si>
  <si>
    <t>Jádrové vrty diamantovými korunkami do D 150 mm do stavebních materiálů</t>
  </si>
  <si>
    <t>m</t>
  </si>
  <si>
    <t>1534299684</t>
  </si>
  <si>
    <t>1,02</t>
  </si>
  <si>
    <t>3*0,75</t>
  </si>
  <si>
    <t>41</t>
  </si>
  <si>
    <t>978015331</t>
  </si>
  <si>
    <t>Otlučení (osekání) vnější vápenné nebo vápenocementové omítky stupně členitosti 1 a 2 rozsahu do 20%</t>
  </si>
  <si>
    <t>2000985141</t>
  </si>
  <si>
    <t>42</t>
  </si>
  <si>
    <t>978015391</t>
  </si>
  <si>
    <t>Otlučení (osekání) vnější vápenné nebo vápenocementové omítky stupně členitosti 1 a 2 do 100%</t>
  </si>
  <si>
    <t>-2078992667</t>
  </si>
  <si>
    <t>43</t>
  </si>
  <si>
    <t>978023411R</t>
  </si>
  <si>
    <t xml:space="preserve">Vyškrabání spár zdiva rubu kleneb </t>
  </si>
  <si>
    <t>-1534799137</t>
  </si>
  <si>
    <t>5.7.Vodorovné konstrukce</t>
  </si>
  <si>
    <t>44</t>
  </si>
  <si>
    <t>985131311</t>
  </si>
  <si>
    <t>Ruční dočištění ploch stěn, rubu kleneb a podlah ocelových kartáči</t>
  </si>
  <si>
    <t>-1718718859</t>
  </si>
  <si>
    <t>45</t>
  </si>
  <si>
    <t>985141111</t>
  </si>
  <si>
    <t>Vyčištění trhlin a dutin ve zdivu š do 30 mm hl do 150 mm</t>
  </si>
  <si>
    <t>-673653759</t>
  </si>
  <si>
    <t>"0,1" 0,7*2</t>
  </si>
  <si>
    <t>"0,2" 0,5</t>
  </si>
  <si>
    <t>"0,3" 1,5+1+0,5*2</t>
  </si>
  <si>
    <t>"0,5" 0,5</t>
  </si>
  <si>
    <t>"1" 1,5+0,5</t>
  </si>
  <si>
    <t>"1,5" 2*3+1*2</t>
  </si>
  <si>
    <t>"2" 1,5+2+3</t>
  </si>
  <si>
    <t>"2,5" 0,5</t>
  </si>
  <si>
    <t>"3" 1,5+2,5*2</t>
  </si>
  <si>
    <t>"4" 3</t>
  </si>
  <si>
    <t>"5" 3</t>
  </si>
  <si>
    <t>Mezisoučet</t>
  </si>
  <si>
    <t>"0,1" 1*2+1,5</t>
  </si>
  <si>
    <t>"0,2" 1,5+1</t>
  </si>
  <si>
    <t>"0,3" 2+2+0,5+0,75</t>
  </si>
  <si>
    <t>"0,5" 0,5+0,5+1,5*2</t>
  </si>
  <si>
    <t>"0,7" 2,5+2*2</t>
  </si>
  <si>
    <t>"1" 0,5*2+2+2+1,5*2+1</t>
  </si>
  <si>
    <t>"1,5" 2+2+2,5</t>
  </si>
  <si>
    <t>"2" 0,5+1*2+1</t>
  </si>
  <si>
    <t>"3" 0,5+2+7+3,5+1+2,5+2</t>
  </si>
  <si>
    <t>"4" 2+2*2+2,5</t>
  </si>
  <si>
    <t>"6" 3+2*2+3,5*2+2</t>
  </si>
  <si>
    <t>"7" 4</t>
  </si>
  <si>
    <t>"8" 5</t>
  </si>
  <si>
    <t>"15" 12</t>
  </si>
  <si>
    <t>"20" 3</t>
  </si>
  <si>
    <t>46</t>
  </si>
  <si>
    <t>985222111R</t>
  </si>
  <si>
    <t xml:space="preserve">Očištění kamene ručně </t>
  </si>
  <si>
    <t>454354429</t>
  </si>
  <si>
    <t>47</t>
  </si>
  <si>
    <t>985231111R</t>
  </si>
  <si>
    <t>Vypnění spár vápennou maltovou směsí s pojivem NHL 3,5</t>
  </si>
  <si>
    <t>bm</t>
  </si>
  <si>
    <t>-219615708</t>
  </si>
  <si>
    <t>48</t>
  </si>
  <si>
    <t>985231112R</t>
  </si>
  <si>
    <t>Vypnění spár kleneb vápennou maltovou směsí s pojivem NHL 3,5</t>
  </si>
  <si>
    <t>-222509403</t>
  </si>
  <si>
    <t>49</t>
  </si>
  <si>
    <t>985231118R</t>
  </si>
  <si>
    <t>Vyplnění spár rubu kleneb vápennou maltovou směsí s pojivem NHL 3,5</t>
  </si>
  <si>
    <t>-176422348</t>
  </si>
  <si>
    <t>50</t>
  </si>
  <si>
    <t>985421111R</t>
  </si>
  <si>
    <t>Injektáž trhlin š 2 mm v klenbách tl do 300 mm speciální  maltou včetně vrtů</t>
  </si>
  <si>
    <t>69570435</t>
  </si>
  <si>
    <t>51</t>
  </si>
  <si>
    <t>985421112R</t>
  </si>
  <si>
    <t>Injektáž trhlin š 2 mm v cihelném zdivu tl do 450 mm speciální maltou včetně vrtů</t>
  </si>
  <si>
    <t>242013805</t>
  </si>
  <si>
    <t>52</t>
  </si>
  <si>
    <t>985421121R</t>
  </si>
  <si>
    <t>Injektáž trhlin š 5 mm v klenbou tl do 300 mm speciální maltou včetně vrtů</t>
  </si>
  <si>
    <t>1399550471</t>
  </si>
  <si>
    <t>53</t>
  </si>
  <si>
    <t>985421122R</t>
  </si>
  <si>
    <t>Injektáž trhlin š 5 mm v cihelném zdivu tl do 450 mm speciální maltou včetně vrtů</t>
  </si>
  <si>
    <t>-2137528847</t>
  </si>
  <si>
    <t>54</t>
  </si>
  <si>
    <t>985421132R</t>
  </si>
  <si>
    <t>Injektáž trhlin š 10 mm v cihelném zdivu tl do 450 mm speciální maltou včetně vrtů</t>
  </si>
  <si>
    <t>-103100706</t>
  </si>
  <si>
    <t>55</t>
  </si>
  <si>
    <t>985421142R</t>
  </si>
  <si>
    <t>Injektáž trhlin š 15 mm v cihelném zdivu tl do 450 mm speciální maltou včetně vrtů</t>
  </si>
  <si>
    <t>-2136325965</t>
  </si>
  <si>
    <t>56</t>
  </si>
  <si>
    <t>985421152R</t>
  </si>
  <si>
    <t>Injektáž trhlin š 20 mm v cihelném zdivu tl do 450 mm speciální maltou včetně vrtů</t>
  </si>
  <si>
    <t>2096412736</t>
  </si>
  <si>
    <t>997</t>
  </si>
  <si>
    <t>Přesun sutě</t>
  </si>
  <si>
    <t>57</t>
  </si>
  <si>
    <t>997002511</t>
  </si>
  <si>
    <t>Vodorovné přemístění suti a vybouraných hmot bez naložení ale se složením a urovnáním do 1 km</t>
  </si>
  <si>
    <t>t</t>
  </si>
  <si>
    <t>-839302693</t>
  </si>
  <si>
    <t>58</t>
  </si>
  <si>
    <t>997002519</t>
  </si>
  <si>
    <t>Příplatek ZKD 1 km přemístění suti a vybouraných hmot</t>
  </si>
  <si>
    <t>-191163820</t>
  </si>
  <si>
    <t>41,181*12 'Přepočtené koeficientem množství</t>
  </si>
  <si>
    <t>59</t>
  </si>
  <si>
    <t>997002611</t>
  </si>
  <si>
    <t>Nakládání suti a vybouraných hmot</t>
  </si>
  <si>
    <t>-1373779178</t>
  </si>
  <si>
    <t>60</t>
  </si>
  <si>
    <t>997013631</t>
  </si>
  <si>
    <t>Poplatek za uložení na skládce (skládkovné) stavebního odpadu směsného kód odpadu 17 09 04</t>
  </si>
  <si>
    <t>-849428787</t>
  </si>
  <si>
    <t>61</t>
  </si>
  <si>
    <t>997221141</t>
  </si>
  <si>
    <t>Vodorovná doprava suti ze sypkých materiálů stavebním kolečkem do 50 m</t>
  </si>
  <si>
    <t>291613169</t>
  </si>
  <si>
    <t>62</t>
  </si>
  <si>
    <t>997221149</t>
  </si>
  <si>
    <t>Příplatek ZKD 10 m u vodorovné dopravy suti ze sypkých materiálů stavebním kolečkem</t>
  </si>
  <si>
    <t>-18502871</t>
  </si>
  <si>
    <t>41,181*10 'Přepočtené koeficientem množství</t>
  </si>
  <si>
    <t>998</t>
  </si>
  <si>
    <t>Přesun hmot</t>
  </si>
  <si>
    <t>63</t>
  </si>
  <si>
    <t>998018002</t>
  </si>
  <si>
    <t>Přesun hmot ruční pro budovy v do 12 m</t>
  </si>
  <si>
    <t>-1078527149</t>
  </si>
  <si>
    <t>PSV</t>
  </si>
  <si>
    <t>Práce a dodávky PSV</t>
  </si>
  <si>
    <t>711</t>
  </si>
  <si>
    <t>Izolace proti vodě, vlhkosti a plynům</t>
  </si>
  <si>
    <t>64</t>
  </si>
  <si>
    <t>711211134R</t>
  </si>
  <si>
    <t xml:space="preserve">Izolace proti zemní vlhkosti a radonu provětrávaná z plastových segmentů do v 150 mm </t>
  </si>
  <si>
    <t>-987747293</t>
  </si>
  <si>
    <t>998711202</t>
  </si>
  <si>
    <t>Přesun hmot procentní pro izolace proti vodě, vlhkosti a plynům v objektech v do 12 m</t>
  </si>
  <si>
    <t>%</t>
  </si>
  <si>
    <t>-484103747</t>
  </si>
  <si>
    <t>66</t>
  </si>
  <si>
    <t>998711292</t>
  </si>
  <si>
    <t>Příplatek k přesunu hmot procentní 711 za zvětšený přesun do 100 m</t>
  </si>
  <si>
    <t>1043268132</t>
  </si>
  <si>
    <t>762</t>
  </si>
  <si>
    <t>Konstrukce tesařské</t>
  </si>
  <si>
    <t>67</t>
  </si>
  <si>
    <t>762081150</t>
  </si>
  <si>
    <t>Hoblování hraněného řeziva ve staveništní dílně</t>
  </si>
  <si>
    <t>-522942330</t>
  </si>
  <si>
    <t>68</t>
  </si>
  <si>
    <t>762083122</t>
  </si>
  <si>
    <t>Impregnace řeziva proti dřevokaznému hmyzu, houbám a plísním máčením třída ohrožení 3 a 4</t>
  </si>
  <si>
    <t>1341843727</t>
  </si>
  <si>
    <t>(1,62+0,23+0,36)*1,05</t>
  </si>
  <si>
    <t>69</t>
  </si>
  <si>
    <t>762331921</t>
  </si>
  <si>
    <t>Vyřezání části střešní vazby průřezové plochy řeziva do 224 cm2 délky do 3 m</t>
  </si>
  <si>
    <t>-403843640</t>
  </si>
  <si>
    <t>"4 - krokev" 1,3</t>
  </si>
  <si>
    <t>"8 - krokev" 1,6*4</t>
  </si>
  <si>
    <t>"předpoklad - krokev 20% výměry" 2,6*4*0,2</t>
  </si>
  <si>
    <t>70</t>
  </si>
  <si>
    <t>762331922</t>
  </si>
  <si>
    <t>Vyřezání části střešní vazby průřezové plochy řeziva do 224 cm2 délky do 5 m</t>
  </si>
  <si>
    <t>-110278887</t>
  </si>
  <si>
    <t>"6 - krokev" 4,7*4</t>
  </si>
  <si>
    <t>"7 - krokev" 3,7*4</t>
  </si>
  <si>
    <t>"9 - krokev" 4,7*2</t>
  </si>
  <si>
    <t>"předpoklad - krokev 20% výměry" 4,7*6*0,2</t>
  </si>
  <si>
    <t>71</t>
  </si>
  <si>
    <t>762331923</t>
  </si>
  <si>
    <t>Vyřezání části střešní vazby průřezové plochy řeziva do 224 cm2 délky do 8 m</t>
  </si>
  <si>
    <t>2010069887</t>
  </si>
  <si>
    <t>"předpoklad - krokev 20% výměry" 6,2*2*0,2</t>
  </si>
  <si>
    <t>72</t>
  </si>
  <si>
    <t>762331931</t>
  </si>
  <si>
    <t>Vyřezání části střešní vazby průřezové plochy řeziva do 288 cm2 délky do 3 m</t>
  </si>
  <si>
    <t>-1028956111</t>
  </si>
  <si>
    <t>"1 - sloupek" 2,8</t>
  </si>
  <si>
    <t>73</t>
  </si>
  <si>
    <t>762331943</t>
  </si>
  <si>
    <t>Vyřezání části střešní vazby průřezové plochy řeziva do 450 cm2 délky do 8 m</t>
  </si>
  <si>
    <t>1602768190</t>
  </si>
  <si>
    <t>"2 - vazný trám" 7,5</t>
  </si>
  <si>
    <t>74</t>
  </si>
  <si>
    <t>762331951</t>
  </si>
  <si>
    <t>Vyřezání části střešní vazby průřezové plochy řeziva přes 450 cm2 délky do 3 m</t>
  </si>
  <si>
    <t>-505157319</t>
  </si>
  <si>
    <t>"3 - kráče" 2,2</t>
  </si>
  <si>
    <t>75</t>
  </si>
  <si>
    <t>762332532</t>
  </si>
  <si>
    <t>Montáž vázaných kcí krovů pravidelných z řeziva hoblovaného průřezové plochy do 224 cm2</t>
  </si>
  <si>
    <t>705816714</t>
  </si>
  <si>
    <t>"okapní vaznice" 6,2*3</t>
  </si>
  <si>
    <t>76</t>
  </si>
  <si>
    <t>762332942</t>
  </si>
  <si>
    <t>Montáž doplnění části střešní vazby z hranolů hoblovaných průřezové plochy do 224 cm2</t>
  </si>
  <si>
    <t>76748425</t>
  </si>
  <si>
    <t>77</t>
  </si>
  <si>
    <t>M</t>
  </si>
  <si>
    <t>60512131</t>
  </si>
  <si>
    <t>hranol stavební řezivo průřezu do 224cm2 dl 6-8m</t>
  </si>
  <si>
    <t>-2121923983</t>
  </si>
  <si>
    <t>"4 - krokev" 1,3*0,15*0,14</t>
  </si>
  <si>
    <t>"8 - krokev" 1,6*4*0,14*0,16</t>
  </si>
  <si>
    <t>"předpoklad - krokev 20% výměry" 2,6*4*0,2*0,14*0,16</t>
  </si>
  <si>
    <t>"6 - krokev" 4,7*4*0,14*0,16</t>
  </si>
  <si>
    <t>"7 - krokev" 3,7*4*0,14*0,16</t>
  </si>
  <si>
    <t>"9 - krokev" 4,7*2*0,14*0,16</t>
  </si>
  <si>
    <t>"předpoklad - krokev 20% výměry" 4,7*6*0,2*0,14*0,16</t>
  </si>
  <si>
    <t>"předpoklad - krokev 20% výměry" 6,2*2*0,2*0,14*0,16</t>
  </si>
  <si>
    <t>"okapní vaznice" 6,2*3*0,14*0,14</t>
  </si>
  <si>
    <t>1,728*1,05 'Přepočtené koeficientem množství</t>
  </si>
  <si>
    <t>78</t>
  </si>
  <si>
    <t>762332943</t>
  </si>
  <si>
    <t>Montáž doplnění části střešní vazby z hranolů hoblovaných průřezové plochy do 288 cm2</t>
  </si>
  <si>
    <t>-1257551737</t>
  </si>
  <si>
    <t>79</t>
  </si>
  <si>
    <t>60512136</t>
  </si>
  <si>
    <t>hranol stavební řezivo průřezu do 288cm2 dl 6-8m</t>
  </si>
  <si>
    <t>-825443398</t>
  </si>
  <si>
    <t>"1 - sloupek" 2,8*0,17*0,16</t>
  </si>
  <si>
    <t>0,076*1,05 'Přepočtené koeficientem množství</t>
  </si>
  <si>
    <t>80</t>
  </si>
  <si>
    <t>762332944</t>
  </si>
  <si>
    <t>Montáž doplnění části střešní vazby z hranolů hoblovaných průřezové plochy do 450 cm2</t>
  </si>
  <si>
    <t>-99013060</t>
  </si>
  <si>
    <t>81</t>
  </si>
  <si>
    <t>60512141</t>
  </si>
  <si>
    <t>hranol stavební řezivo průřezu do 450cm2 dl 6-8m</t>
  </si>
  <si>
    <t>-1319957559</t>
  </si>
  <si>
    <t>"2 - vazný trám" 7,5*0,2*0,2</t>
  </si>
  <si>
    <t>0,3*1,05 'Přepočtené koeficientem množství</t>
  </si>
  <si>
    <t>82</t>
  </si>
  <si>
    <t>762332945</t>
  </si>
  <si>
    <t>Montáž doplnění části střešní vazby z hranolů hoblovaných průřezové plochy do 600 cm2</t>
  </si>
  <si>
    <t>-1081206715</t>
  </si>
  <si>
    <t>83</t>
  </si>
  <si>
    <t>60512146</t>
  </si>
  <si>
    <t>hranol stavební řezivo průřezu nad 450cm2 dl 6-8m</t>
  </si>
  <si>
    <t>-1532700700</t>
  </si>
  <si>
    <t>"3 - kráče" 2,2*0,2*0,24</t>
  </si>
  <si>
    <t>0,106*1,05 'Přepočtené koeficientem množství</t>
  </si>
  <si>
    <t>84</t>
  </si>
  <si>
    <t>762342214</t>
  </si>
  <si>
    <t>Montáž laťování na střechách jednoduchých sklonu do 60° osové vzdálenosti do 360 mm</t>
  </si>
  <si>
    <t>-967412033</t>
  </si>
  <si>
    <t>D.1.1.2.04 Půdorys střechy</t>
  </si>
  <si>
    <t>(7,311+3,455)*4,78/2</t>
  </si>
  <si>
    <t>(7,165*4,835)/2</t>
  </si>
  <si>
    <t>85</t>
  </si>
  <si>
    <t>60514114</t>
  </si>
  <si>
    <t>řezivo jehličnaté lať impregnovaná dl 4 m</t>
  </si>
  <si>
    <t>379749903</t>
  </si>
  <si>
    <t>68,783*3,3*0,05*0,03</t>
  </si>
  <si>
    <t>0,34*1,05 'Přepočtené koeficientem množství</t>
  </si>
  <si>
    <t>86</t>
  </si>
  <si>
    <t>762342812</t>
  </si>
  <si>
    <t>Demontáž laťování střech z latí osové vzdálenosti do 0,50 m</t>
  </si>
  <si>
    <t>-283140445</t>
  </si>
  <si>
    <t>87</t>
  </si>
  <si>
    <t>762395000</t>
  </si>
  <si>
    <t>Spojovací prostředky krovů, bednění, laťování, nadstřešních konstrukcí</t>
  </si>
  <si>
    <t>-152557980</t>
  </si>
  <si>
    <t>latě*1,05</t>
  </si>
  <si>
    <t>(1,814+0,08+0,318+0,111)</t>
  </si>
  <si>
    <t>88</t>
  </si>
  <si>
    <t>998762202</t>
  </si>
  <si>
    <t>Přesun hmot procentní pro kce tesařské v objektech v do 12 m</t>
  </si>
  <si>
    <t>-269523476</t>
  </si>
  <si>
    <t>764</t>
  </si>
  <si>
    <t>Konstrukce klempířské</t>
  </si>
  <si>
    <t>89</t>
  </si>
  <si>
    <t>764002801</t>
  </si>
  <si>
    <t>Demontáž závětrné lišty do suti</t>
  </si>
  <si>
    <t>1818471402</t>
  </si>
  <si>
    <t>90</t>
  </si>
  <si>
    <t>764002881</t>
  </si>
  <si>
    <t>Demontáž lemování střešních prostupů do suti</t>
  </si>
  <si>
    <t>641559141</t>
  </si>
  <si>
    <t>"lemování kamenného podstavce s vrcholovým křížem pro skládanou krytinu" 0,33*2</t>
  </si>
  <si>
    <t>91</t>
  </si>
  <si>
    <t>764004801</t>
  </si>
  <si>
    <t>Demontáž podokapního žlabu do suti</t>
  </si>
  <si>
    <t>-470716131</t>
  </si>
  <si>
    <t>92</t>
  </si>
  <si>
    <t>764004861</t>
  </si>
  <si>
    <t>Demontáž svodu do suti</t>
  </si>
  <si>
    <t>1214233591</t>
  </si>
  <si>
    <t>93</t>
  </si>
  <si>
    <t>764203152</t>
  </si>
  <si>
    <t>Montáž střešního výlezu pro krytinu skládanou nebo plechovou</t>
  </si>
  <si>
    <t>-1103717982</t>
  </si>
  <si>
    <t>94</t>
  </si>
  <si>
    <t>55341828R</t>
  </si>
  <si>
    <t>střešní celoplechový vikýř 450x550mm</t>
  </si>
  <si>
    <t>-745621233</t>
  </si>
  <si>
    <t>"P3" 1</t>
  </si>
  <si>
    <t>95</t>
  </si>
  <si>
    <t>764212401R</t>
  </si>
  <si>
    <t>Oplechování štítu závětrnou lištou z Pz plechu rš 150 mm</t>
  </si>
  <si>
    <t>987734142</t>
  </si>
  <si>
    <t>D.1.1.2.12 Výrobky PSV</t>
  </si>
  <si>
    <t>"KL1" 9,6</t>
  </si>
  <si>
    <t>96</t>
  </si>
  <si>
    <t>764314412</t>
  </si>
  <si>
    <t>Lemování prostupů střech s krytinou skládanou nebo plechovou bez lišty z Pz plechu</t>
  </si>
  <si>
    <t>-1987595413</t>
  </si>
  <si>
    <t>"KL2" 2*0,33</t>
  </si>
  <si>
    <t>97</t>
  </si>
  <si>
    <t>764511404</t>
  </si>
  <si>
    <t>Žlab podokapní půlkruhový z Pz plechu rš 330 mm</t>
  </si>
  <si>
    <t>182691934</t>
  </si>
  <si>
    <t>"KL3" 22,8</t>
  </si>
  <si>
    <t>98</t>
  </si>
  <si>
    <t>764511444</t>
  </si>
  <si>
    <t>Kotlík oválný (trychtýřový) pro podokapní žlaby z Pz plechu 330/100 mm</t>
  </si>
  <si>
    <t>-1881513117</t>
  </si>
  <si>
    <t>"KL4" 2</t>
  </si>
  <si>
    <t>99</t>
  </si>
  <si>
    <t>764518422</t>
  </si>
  <si>
    <t>Svody kruhové včetně objímek, kolen, odskoků z Pz plechu průměru 100 mm</t>
  </si>
  <si>
    <t>322919589</t>
  </si>
  <si>
    <t>"KL5" 10</t>
  </si>
  <si>
    <t>100</t>
  </si>
  <si>
    <t>998764202</t>
  </si>
  <si>
    <t>Přesun hmot procentní pro konstrukce klempířské v objektech v do 12 m</t>
  </si>
  <si>
    <t>2142070393</t>
  </si>
  <si>
    <t>101</t>
  </si>
  <si>
    <t>998764292</t>
  </si>
  <si>
    <t>Příplatek k přesunu hmot procentní 764 za zvětšený přesun do 100 m</t>
  </si>
  <si>
    <t>607561158</t>
  </si>
  <si>
    <t>765</t>
  </si>
  <si>
    <t>Krytina skládaná</t>
  </si>
  <si>
    <t>102</t>
  </si>
  <si>
    <t>765111821</t>
  </si>
  <si>
    <t>Demontáž krytiny keramické hladké sklonu do 30° na sucho do suti</t>
  </si>
  <si>
    <t>-656860749</t>
  </si>
  <si>
    <t>103</t>
  </si>
  <si>
    <t>765111831</t>
  </si>
  <si>
    <t>Příplatek k demontáži krytiny keramické hladké do suti za sklon přes 30°</t>
  </si>
  <si>
    <t>-256258448</t>
  </si>
  <si>
    <t>104</t>
  </si>
  <si>
    <t>765111865</t>
  </si>
  <si>
    <t>Demontáž krytiny keramické hřebenů a nároží sklonu do 30° se zvětralou maltou do suti</t>
  </si>
  <si>
    <t>175589838</t>
  </si>
  <si>
    <t>3,455+5,6*2</t>
  </si>
  <si>
    <t>105</t>
  </si>
  <si>
    <t>765111881</t>
  </si>
  <si>
    <t>Příplatek k demontáži krytiny keramické hřebenů a nároží z prejzů do suti za sklon přes 30°</t>
  </si>
  <si>
    <t>-991224008</t>
  </si>
  <si>
    <t>106</t>
  </si>
  <si>
    <t>765113911</t>
  </si>
  <si>
    <t>Příplatek ke krytině keramické za sklon přes 30° do 40°</t>
  </si>
  <si>
    <t>523151747</t>
  </si>
  <si>
    <t>107</t>
  </si>
  <si>
    <t>765114011</t>
  </si>
  <si>
    <t>Krytina keramická bobrovka režná korunové krytí sklonu do 30° na sucho</t>
  </si>
  <si>
    <t>1362931267</t>
  </si>
  <si>
    <t>108</t>
  </si>
  <si>
    <t>765114251</t>
  </si>
  <si>
    <t>Krytina keramická bobrovka nárožní hrana z hřebenáčů režných do malty</t>
  </si>
  <si>
    <t>1056272550</t>
  </si>
  <si>
    <t>"P2"5,6*2</t>
  </si>
  <si>
    <t>109</t>
  </si>
  <si>
    <t>765114351</t>
  </si>
  <si>
    <t>Krytina keramická bobrovka hřeben z hřebenáčů režných zplna do malty</t>
  </si>
  <si>
    <t>223383797</t>
  </si>
  <si>
    <t>"P2"3,455</t>
  </si>
  <si>
    <t>110</t>
  </si>
  <si>
    <t>765115421</t>
  </si>
  <si>
    <t>Montáž bezpečnostního háku pro keramickou krytinu</t>
  </si>
  <si>
    <t>810424485</t>
  </si>
  <si>
    <t>"P4"2</t>
  </si>
  <si>
    <t>111</t>
  </si>
  <si>
    <t>59244014</t>
  </si>
  <si>
    <t>sada bezpečnostního háku (bez tašky)</t>
  </si>
  <si>
    <t>sada</t>
  </si>
  <si>
    <t>168131952</t>
  </si>
  <si>
    <t>112</t>
  </si>
  <si>
    <t>765192001R</t>
  </si>
  <si>
    <t>Nadstandartní zakrytí střechy plachtou - ochrana proti zatečení</t>
  </si>
  <si>
    <t>-1009398376</t>
  </si>
  <si>
    <t>113</t>
  </si>
  <si>
    <t>998765202</t>
  </si>
  <si>
    <t>Přesun hmot procentní pro krytiny skládané v objektech v do 12 m</t>
  </si>
  <si>
    <t>-1397600764</t>
  </si>
  <si>
    <t>114</t>
  </si>
  <si>
    <t>998765292</t>
  </si>
  <si>
    <t>Příplatek k přesunu hmot procentní 765 za zvětšený přesun do 100 m</t>
  </si>
  <si>
    <t>-1560771484</t>
  </si>
  <si>
    <t>766</t>
  </si>
  <si>
    <t>Konstrukce truhlářské</t>
  </si>
  <si>
    <t>115</t>
  </si>
  <si>
    <t>766621715</t>
  </si>
  <si>
    <t>Montáž oken - olivy, půlolivy, nárazníku</t>
  </si>
  <si>
    <t>-856991643</t>
  </si>
  <si>
    <t>5.12.3. Truhlářské práce</t>
  </si>
  <si>
    <t>116</t>
  </si>
  <si>
    <t>54915192R</t>
  </si>
  <si>
    <t>historizující půloliva - tvarová replika kování z druhé poloviny 19.století</t>
  </si>
  <si>
    <t>-1731840622</t>
  </si>
  <si>
    <t>117</t>
  </si>
  <si>
    <t>766621921</t>
  </si>
  <si>
    <t>Oprava oken jednoduchých otevíravých tmelením</t>
  </si>
  <si>
    <t>431127037</t>
  </si>
  <si>
    <t>přetmelení v rozsahu cca 30%</t>
  </si>
  <si>
    <t>0,75*1,05*2*0,3</t>
  </si>
  <si>
    <t>0,725*1,45*2*0,3</t>
  </si>
  <si>
    <t>0,71*1,43*2*0,3</t>
  </si>
  <si>
    <t>118</t>
  </si>
  <si>
    <t>766691911</t>
  </si>
  <si>
    <t>Vyvěšení nebo zavěšení dřevěných křídel oken pl do 1,5 m2</t>
  </si>
  <si>
    <t>-819337871</t>
  </si>
  <si>
    <t>119</t>
  </si>
  <si>
    <t>766691931</t>
  </si>
  <si>
    <t>Seřízení dřevěného okenního nebo dveřního otvíracího a sklápěcího křídla</t>
  </si>
  <si>
    <t>-612494090</t>
  </si>
  <si>
    <t>120</t>
  </si>
  <si>
    <t>998766202</t>
  </si>
  <si>
    <t>Přesun hmot procentní pro konstrukce truhlářské v objektech v do 12 m</t>
  </si>
  <si>
    <t>-324713621</t>
  </si>
  <si>
    <t>121</t>
  </si>
  <si>
    <t>998766292</t>
  </si>
  <si>
    <t>Příplatek k přesunu hmot procentní 766 za zvětšený přesun do 100 m</t>
  </si>
  <si>
    <t>1831745992</t>
  </si>
  <si>
    <t>767</t>
  </si>
  <si>
    <t>Konstrukce zámečnické</t>
  </si>
  <si>
    <t>122</t>
  </si>
  <si>
    <t>767662_ZA/1</t>
  </si>
  <si>
    <t>Dodávka a montáž nové kované mříže u vstupních dveří ZA/1, včetně povrchové úpravy dle projektové dokumentace a zajištění dílenské dokumentace</t>
  </si>
  <si>
    <t>1840754859</t>
  </si>
  <si>
    <t>D.1.1.2.01 Půdorys na kótě +1,200 m</t>
  </si>
  <si>
    <t>P3</t>
  </si>
  <si>
    <t xml:space="preserve">D.1.1.2.12 Výrobky PSV </t>
  </si>
  <si>
    <t>"mříž ke dveřím ZA/1" 1</t>
  </si>
  <si>
    <t>123</t>
  </si>
  <si>
    <t>998767202</t>
  </si>
  <si>
    <t>Přesun hmot procentní pro zámečnické konstrukce v objektech v do 12 m</t>
  </si>
  <si>
    <t>570879597</t>
  </si>
  <si>
    <t>124</t>
  </si>
  <si>
    <t>998767292</t>
  </si>
  <si>
    <t>Příplatek k přesunu hmot procentní 767 za zvětšený přesun do 100 m</t>
  </si>
  <si>
    <t>-1904056626</t>
  </si>
  <si>
    <t>772</t>
  </si>
  <si>
    <t>Podlahy z kamene</t>
  </si>
  <si>
    <t>125</t>
  </si>
  <si>
    <t>772521100R</t>
  </si>
  <si>
    <t>Rozebrání dlažby z pískovcových desek, včetně zdokumentování a očíslování, očištění tlakovou vodou</t>
  </si>
  <si>
    <t>1383560459</t>
  </si>
  <si>
    <t>126</t>
  </si>
  <si>
    <t>772528123R</t>
  </si>
  <si>
    <t>Kladení stávající dlažby z pískovcových podle stávajícího provedení tl. 80 až 100 mm</t>
  </si>
  <si>
    <t>1228402160</t>
  </si>
  <si>
    <t>127</t>
  </si>
  <si>
    <t>998772202</t>
  </si>
  <si>
    <t>Přesun hmot procentní pro podlahy z kamene v objektech v do 12 m</t>
  </si>
  <si>
    <t>-262665012</t>
  </si>
  <si>
    <t>128</t>
  </si>
  <si>
    <t>998772292</t>
  </si>
  <si>
    <t>Příplatek k přesunu hmot procentní 772 za zvětšený přesun do 100 m</t>
  </si>
  <si>
    <t>1343046555</t>
  </si>
  <si>
    <t>783</t>
  </si>
  <si>
    <t>Dokončovací práce - nátěry</t>
  </si>
  <si>
    <t>129</t>
  </si>
  <si>
    <t>783101203</t>
  </si>
  <si>
    <t>Jemné obroušení podkladu truhlářských konstrukcí před provedením nátěru</t>
  </si>
  <si>
    <t>-896020585</t>
  </si>
  <si>
    <t>0,75*1,05*2</t>
  </si>
  <si>
    <t>0,725*1,45*2</t>
  </si>
  <si>
    <t>0,71*1,43*2</t>
  </si>
  <si>
    <t>130</t>
  </si>
  <si>
    <t>783101401</t>
  </si>
  <si>
    <t>Ometení podkladu truhlářských konstrukcí před provedením nátěru</t>
  </si>
  <si>
    <t>138954491</t>
  </si>
  <si>
    <t>131</t>
  </si>
  <si>
    <t>783101403</t>
  </si>
  <si>
    <t>Oprášení podkladu truhlářských konstrukcí před provedením nátěru</t>
  </si>
  <si>
    <t>939957580</t>
  </si>
  <si>
    <t>132</t>
  </si>
  <si>
    <t>783113121R</t>
  </si>
  <si>
    <t>Preventivní ošetření zdiva zdiva vhodným fungicidním přípravkem</t>
  </si>
  <si>
    <t>1109139947</t>
  </si>
  <si>
    <t>"P3" (6,92+6,48+6,92)*(0,9+0,5)</t>
  </si>
  <si>
    <t>133</t>
  </si>
  <si>
    <t>783163101</t>
  </si>
  <si>
    <t>Jednonásobný napouštěcí olejový nátěr truhlářských konstrukcí</t>
  </si>
  <si>
    <t>398361492</t>
  </si>
  <si>
    <t>134</t>
  </si>
  <si>
    <t>783168100R</t>
  </si>
  <si>
    <t>Lazurovací trojnásobný olejový nátěr truhlářských konstrukcí</t>
  </si>
  <si>
    <t>-1991330159</t>
  </si>
  <si>
    <t>135</t>
  </si>
  <si>
    <t>783201201R</t>
  </si>
  <si>
    <t xml:space="preserve">Kartáčování rýžovými kartáči tesařských konstrukcí </t>
  </si>
  <si>
    <t>-1296355691</t>
  </si>
  <si>
    <t>5.8. Krov</t>
  </si>
  <si>
    <t>30,6</t>
  </si>
  <si>
    <t>136</t>
  </si>
  <si>
    <t>783201403R</t>
  </si>
  <si>
    <t>Oprášení, očištění tesařských konstrukcí před provedením nátěru</t>
  </si>
  <si>
    <t>-1697027393</t>
  </si>
  <si>
    <t>137</t>
  </si>
  <si>
    <t>783213121</t>
  </si>
  <si>
    <t>Napouštěcí dvojnásobný syntetický biocidní nátěr tesařských konstrukcí zabudovaných do konstrukce</t>
  </si>
  <si>
    <t>-500246146</t>
  </si>
  <si>
    <t>138</t>
  </si>
  <si>
    <t>783401401</t>
  </si>
  <si>
    <t>Ometení klempířských konstrukcí před provedením nátěru</t>
  </si>
  <si>
    <t>-661317682</t>
  </si>
  <si>
    <t>"KL1" 9,6*0,15</t>
  </si>
  <si>
    <t>"KL3" 22,8*0,33*2</t>
  </si>
  <si>
    <t>"KL4" 2*0,75</t>
  </si>
  <si>
    <t>"KL5" 10*0,314</t>
  </si>
  <si>
    <t>139</t>
  </si>
  <si>
    <t>783414101</t>
  </si>
  <si>
    <t>Základní jednonásobný syntetický nátěr klempířských konstrukcí</t>
  </si>
  <si>
    <t>1855894602</t>
  </si>
  <si>
    <t>140</t>
  </si>
  <si>
    <t>783414201</t>
  </si>
  <si>
    <t>Základní antikorozní jednonásobný syntetický nátěr klempířských konstrukcí</t>
  </si>
  <si>
    <t>2130701598</t>
  </si>
  <si>
    <t>141</t>
  </si>
  <si>
    <t>783415101</t>
  </si>
  <si>
    <t>Mezinátěr syntetický jednonásobný mezinátěr klempířských konstrukcí</t>
  </si>
  <si>
    <t>1711264093</t>
  </si>
  <si>
    <t>142</t>
  </si>
  <si>
    <t>783417101</t>
  </si>
  <si>
    <t>Krycí jednonásobný syntetický nátěr klempířských konstrukcí</t>
  </si>
  <si>
    <t>-1578255018</t>
  </si>
  <si>
    <t>143</t>
  </si>
  <si>
    <t>783823137</t>
  </si>
  <si>
    <t>Penetrační vápenný nátěr hladkých nebo štukových omítek</t>
  </si>
  <si>
    <t>-748657389</t>
  </si>
  <si>
    <t>(6,92+6,485+6,765+7,05)*4,05+(3*7,05)/2</t>
  </si>
  <si>
    <t>144</t>
  </si>
  <si>
    <t>783826615</t>
  </si>
  <si>
    <t>Hydrofobizační transparentní silikonový nátěr omítek stupně členitosti 1 a 2</t>
  </si>
  <si>
    <t>1986912876</t>
  </si>
  <si>
    <t>145</t>
  </si>
  <si>
    <t>783827427</t>
  </si>
  <si>
    <t>Krycí dvojnásobný vápenný nátěr omítek stupně členitosti 1 a 2</t>
  </si>
  <si>
    <t>1057950689</t>
  </si>
  <si>
    <t>784</t>
  </si>
  <si>
    <t>Dokončovací práce - malby a tapety</t>
  </si>
  <si>
    <t>146</t>
  </si>
  <si>
    <t>784171123R</t>
  </si>
  <si>
    <t>Zakrytí vnitřních ploch - ochrana proti zatečení biocidních nátěrů do interiéru</t>
  </si>
  <si>
    <t>1676741111</t>
  </si>
  <si>
    <t>HZS</t>
  </si>
  <si>
    <t>Hodinové zúčtovací sazby</t>
  </si>
  <si>
    <t>147</t>
  </si>
  <si>
    <t>HZS2112</t>
  </si>
  <si>
    <t>Hodinová zúčtovací sazba tesař odborný</t>
  </si>
  <si>
    <t>hod</t>
  </si>
  <si>
    <t>512</t>
  </si>
  <si>
    <t>-1355993780</t>
  </si>
  <si>
    <t>"zkontrolování aktivování původních spojů" 5</t>
  </si>
  <si>
    <t>D.1.4.1 - Hromosvod</t>
  </si>
  <si>
    <t>Ing. Jágr</t>
  </si>
  <si>
    <t>D1 - Elektromontáže</t>
  </si>
  <si>
    <t xml:space="preserve">    D2 - Uzemnění</t>
  </si>
  <si>
    <t xml:space="preserve">    D3 - Hromosvod</t>
  </si>
  <si>
    <t>hzs - Hodinové zúčtovací sazby</t>
  </si>
  <si>
    <t>D1</t>
  </si>
  <si>
    <t>Elektromontáže</t>
  </si>
  <si>
    <t>D2</t>
  </si>
  <si>
    <t>Uzemnění</t>
  </si>
  <si>
    <t>741000001</t>
  </si>
  <si>
    <t>FeZn-D10 (0,62kg/m), volně</t>
  </si>
  <si>
    <t>741000002</t>
  </si>
  <si>
    <t>FeZn30x4 (1.0 kg/m), volně</t>
  </si>
  <si>
    <t>741000003</t>
  </si>
  <si>
    <t>SR2b pro pásek 30x4mm</t>
  </si>
  <si>
    <t>741000004</t>
  </si>
  <si>
    <t>SR3b spoj pásek-drát</t>
  </si>
  <si>
    <t>D3</t>
  </si>
  <si>
    <t>741000005</t>
  </si>
  <si>
    <t>Podružný materiál</t>
  </si>
  <si>
    <t>214128461</t>
  </si>
  <si>
    <t>741000006</t>
  </si>
  <si>
    <t>PPV 6,00% z montáže: materiál + práce</t>
  </si>
  <si>
    <t>224701972</t>
  </si>
  <si>
    <t>741000007</t>
  </si>
  <si>
    <t>Drát 8 AlMgSi T/2 drát o 8mm AlMgSi T/2 (0,135kg/m) polotvrdý</t>
  </si>
  <si>
    <t>741000008</t>
  </si>
  <si>
    <t>PV 11b N pod tašky nerez, L 105mm</t>
  </si>
  <si>
    <t>741000009</t>
  </si>
  <si>
    <t>PV 15a N na hřebenáče nerez, L/H 190-220/100mm</t>
  </si>
  <si>
    <t>741000010</t>
  </si>
  <si>
    <t>PV02a-200</t>
  </si>
  <si>
    <t>741000011</t>
  </si>
  <si>
    <t>SK křížová</t>
  </si>
  <si>
    <t>741000012</t>
  </si>
  <si>
    <t>SO okapová - malá</t>
  </si>
  <si>
    <t>741000013</t>
  </si>
  <si>
    <t>SZ Uni  2xM10</t>
  </si>
  <si>
    <t>741000014</t>
  </si>
  <si>
    <t>OU1,7 ohranný úhelník 1700mm</t>
  </si>
  <si>
    <t>741000015</t>
  </si>
  <si>
    <t>DOUa-20 držák úhelníku do zdi 20 mm</t>
  </si>
  <si>
    <t>741000016</t>
  </si>
  <si>
    <t>Štítek pro označení svodu</t>
  </si>
  <si>
    <t>741000017</t>
  </si>
  <si>
    <t>Tvarování mont.dílu</t>
  </si>
  <si>
    <t>hzs</t>
  </si>
  <si>
    <t>741000018</t>
  </si>
  <si>
    <t>Zabezpeceni pracoviste</t>
  </si>
  <si>
    <t>741000019</t>
  </si>
  <si>
    <t>Montaz nad rámec PPV</t>
  </si>
  <si>
    <t>741000020</t>
  </si>
  <si>
    <t>Koordinace postupu prací s ostatnimi profesemi</t>
  </si>
  <si>
    <t>741000021</t>
  </si>
  <si>
    <t>Provedení revizních zkoušek - revizni technik</t>
  </si>
  <si>
    <t xml:space="preserve">VON - Vedlejší a ostatní náklady stavby 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</si>
  <si>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</si>
  <si>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</si>
  <si>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</si>
  <si>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</t>
  </si>
  <si>
    <t>Vedlejší rozpočtové náklady</t>
  </si>
  <si>
    <t>VRN1</t>
  </si>
  <si>
    <t>Průzkumné, geodetické a projektové práce</t>
  </si>
  <si>
    <t>011314000R</t>
  </si>
  <si>
    <t>Archeologický dohled</t>
  </si>
  <si>
    <t>Kč</t>
  </si>
  <si>
    <t>1024</t>
  </si>
  <si>
    <t>890402135</t>
  </si>
  <si>
    <t>012002000R</t>
  </si>
  <si>
    <t>Geodetické práce</t>
  </si>
  <si>
    <t>-861314994</t>
  </si>
  <si>
    <t>VRN3</t>
  </si>
  <si>
    <t>Zařízení staveniště</t>
  </si>
  <si>
    <t>030001000R</t>
  </si>
  <si>
    <t>Vybudování, provoz, údržba a odstranění zařízení staveniště</t>
  </si>
  <si>
    <t>-639420160</t>
  </si>
  <si>
    <t>SEZNAM FIGUR</t>
  </si>
  <si>
    <t>Výměra</t>
  </si>
  <si>
    <t>or</t>
  </si>
  <si>
    <t>ornice</t>
  </si>
  <si>
    <t xml:space="preserve"> D.1.1.</t>
  </si>
  <si>
    <t>Použití figury:</t>
  </si>
  <si>
    <t>5.4. Výkopy</t>
  </si>
  <si>
    <t>(7,05+9,92)*2*1,3*0,2</t>
  </si>
  <si>
    <t>5.6.Svislé konstrukce</t>
  </si>
  <si>
    <t>(7,05+9,92)*2*0,15*0,5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</si>
</sst>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3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18"/>
      <c r="AS2" s="318"/>
      <c r="AT2" s="318"/>
      <c r="AU2" s="318"/>
      <c r="AV2" s="318"/>
      <c r="AW2" s="318"/>
      <c r="AX2" s="318"/>
      <c r="AY2" s="318"/>
      <c r="AZ2" s="318"/>
      <c r="BA2" s="318"/>
      <c r="BB2" s="318"/>
      <c r="BC2" s="318"/>
      <c r="BD2" s="318"/>
      <c r="BE2" s="318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1" t="s">
        <v>14</v>
      </c>
      <c r="L5" s="282"/>
      <c r="M5" s="282"/>
      <c r="N5" s="282"/>
      <c r="O5" s="282"/>
      <c r="P5" s="282"/>
      <c r="Q5" s="282"/>
      <c r="R5" s="282"/>
      <c r="S5" s="282"/>
      <c r="T5" s="282"/>
      <c r="U5" s="282"/>
      <c r="V5" s="282"/>
      <c r="W5" s="282"/>
      <c r="X5" s="282"/>
      <c r="Y5" s="282"/>
      <c r="Z5" s="282"/>
      <c r="AA5" s="282"/>
      <c r="AB5" s="282"/>
      <c r="AC5" s="282"/>
      <c r="AD5" s="282"/>
      <c r="AE5" s="282"/>
      <c r="AF5" s="282"/>
      <c r="AG5" s="282"/>
      <c r="AH5" s="282"/>
      <c r="AI5" s="282"/>
      <c r="AJ5" s="282"/>
      <c r="AK5" s="282"/>
      <c r="AL5" s="282"/>
      <c r="AM5" s="282"/>
      <c r="AN5" s="282"/>
      <c r="AO5" s="282"/>
      <c r="AP5" s="23"/>
      <c r="AQ5" s="23"/>
      <c r="AR5" s="21"/>
      <c r="BE5" s="278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283" t="s">
        <v>17</v>
      </c>
      <c r="L6" s="282"/>
      <c r="M6" s="282"/>
      <c r="N6" s="282"/>
      <c r="O6" s="282"/>
      <c r="P6" s="282"/>
      <c r="Q6" s="282"/>
      <c r="R6" s="282"/>
      <c r="S6" s="282"/>
      <c r="T6" s="282"/>
      <c r="U6" s="282"/>
      <c r="V6" s="282"/>
      <c r="W6" s="282"/>
      <c r="X6" s="282"/>
      <c r="Y6" s="282"/>
      <c r="Z6" s="282"/>
      <c r="AA6" s="282"/>
      <c r="AB6" s="282"/>
      <c r="AC6" s="282"/>
      <c r="AD6" s="282"/>
      <c r="AE6" s="282"/>
      <c r="AF6" s="282"/>
      <c r="AG6" s="282"/>
      <c r="AH6" s="282"/>
      <c r="AI6" s="282"/>
      <c r="AJ6" s="282"/>
      <c r="AK6" s="282"/>
      <c r="AL6" s="282"/>
      <c r="AM6" s="282"/>
      <c r="AN6" s="282"/>
      <c r="AO6" s="282"/>
      <c r="AP6" s="23"/>
      <c r="AQ6" s="23"/>
      <c r="AR6" s="21"/>
      <c r="BE6" s="279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279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279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79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279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279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79"/>
      <c r="BS12" s="18" t="s">
        <v>6</v>
      </c>
    </row>
    <row r="13" spans="1:74" s="1" customFormat="1" ht="12" customHeight="1">
      <c r="B13" s="22"/>
      <c r="C13" s="23"/>
      <c r="D13" s="30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29</v>
      </c>
      <c r="AO13" s="23"/>
      <c r="AP13" s="23"/>
      <c r="AQ13" s="23"/>
      <c r="AR13" s="21"/>
      <c r="BE13" s="279"/>
      <c r="BS13" s="18" t="s">
        <v>6</v>
      </c>
    </row>
    <row r="14" spans="1:74" ht="12.75">
      <c r="B14" s="22"/>
      <c r="C14" s="23"/>
      <c r="D14" s="23"/>
      <c r="E14" s="284" t="s">
        <v>29</v>
      </c>
      <c r="F14" s="285"/>
      <c r="G14" s="285"/>
      <c r="H14" s="285"/>
      <c r="I14" s="285"/>
      <c r="J14" s="285"/>
      <c r="K14" s="285"/>
      <c r="L14" s="285"/>
      <c r="M14" s="285"/>
      <c r="N14" s="285"/>
      <c r="O14" s="285"/>
      <c r="P14" s="285"/>
      <c r="Q14" s="285"/>
      <c r="R14" s="285"/>
      <c r="S14" s="285"/>
      <c r="T14" s="285"/>
      <c r="U14" s="285"/>
      <c r="V14" s="285"/>
      <c r="W14" s="285"/>
      <c r="X14" s="285"/>
      <c r="Y14" s="285"/>
      <c r="Z14" s="285"/>
      <c r="AA14" s="285"/>
      <c r="AB14" s="285"/>
      <c r="AC14" s="285"/>
      <c r="AD14" s="285"/>
      <c r="AE14" s="285"/>
      <c r="AF14" s="285"/>
      <c r="AG14" s="285"/>
      <c r="AH14" s="285"/>
      <c r="AI14" s="285"/>
      <c r="AJ14" s="285"/>
      <c r="AK14" s="30" t="s">
        <v>27</v>
      </c>
      <c r="AL14" s="23"/>
      <c r="AM14" s="23"/>
      <c r="AN14" s="32" t="s">
        <v>29</v>
      </c>
      <c r="AO14" s="23"/>
      <c r="AP14" s="23"/>
      <c r="AQ14" s="23"/>
      <c r="AR14" s="21"/>
      <c r="BE14" s="279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79"/>
      <c r="BS15" s="18" t="s">
        <v>4</v>
      </c>
    </row>
    <row r="16" spans="1:74" s="1" customFormat="1" ht="12" customHeight="1">
      <c r="B16" s="22"/>
      <c r="C16" s="23"/>
      <c r="D16" s="30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31</v>
      </c>
      <c r="AO16" s="23"/>
      <c r="AP16" s="23"/>
      <c r="AQ16" s="23"/>
      <c r="AR16" s="21"/>
      <c r="BE16" s="279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27</v>
      </c>
      <c r="AL17" s="23"/>
      <c r="AM17" s="23"/>
      <c r="AN17" s="28" t="s">
        <v>33</v>
      </c>
      <c r="AO17" s="23"/>
      <c r="AP17" s="23"/>
      <c r="AQ17" s="23"/>
      <c r="AR17" s="21"/>
      <c r="BE17" s="279"/>
      <c r="BS17" s="18" t="s">
        <v>34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79"/>
      <c r="BS18" s="18" t="s">
        <v>6</v>
      </c>
    </row>
    <row r="19" spans="1:71" s="1" customFormat="1" ht="12" customHeight="1">
      <c r="B19" s="22"/>
      <c r="C19" s="23"/>
      <c r="D19" s="30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36</v>
      </c>
      <c r="AO19" s="23"/>
      <c r="AP19" s="23"/>
      <c r="AQ19" s="23"/>
      <c r="AR19" s="21"/>
      <c r="BE19" s="279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27</v>
      </c>
      <c r="AL20" s="23"/>
      <c r="AM20" s="23"/>
      <c r="AN20" s="28" t="s">
        <v>38</v>
      </c>
      <c r="AO20" s="23"/>
      <c r="AP20" s="23"/>
      <c r="AQ20" s="23"/>
      <c r="AR20" s="21"/>
      <c r="BE20" s="279"/>
      <c r="BS20" s="18" t="s">
        <v>34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79"/>
    </row>
    <row r="22" spans="1:71" s="1" customFormat="1" ht="12" customHeight="1">
      <c r="B22" s="22"/>
      <c r="C22" s="23"/>
      <c r="D22" s="30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79"/>
    </row>
    <row r="23" spans="1:71" s="1" customFormat="1" ht="16.5" customHeight="1">
      <c r="B23" s="22"/>
      <c r="C23" s="23"/>
      <c r="D23" s="23"/>
      <c r="E23" s="286" t="s">
        <v>1</v>
      </c>
      <c r="F23" s="286"/>
      <c r="G23" s="286"/>
      <c r="H23" s="286"/>
      <c r="I23" s="286"/>
      <c r="J23" s="286"/>
      <c r="K23" s="286"/>
      <c r="L23" s="286"/>
      <c r="M23" s="286"/>
      <c r="N23" s="286"/>
      <c r="O23" s="286"/>
      <c r="P23" s="286"/>
      <c r="Q23" s="286"/>
      <c r="R23" s="286"/>
      <c r="S23" s="286"/>
      <c r="T23" s="286"/>
      <c r="U23" s="286"/>
      <c r="V23" s="286"/>
      <c r="W23" s="286"/>
      <c r="X23" s="286"/>
      <c r="Y23" s="286"/>
      <c r="Z23" s="286"/>
      <c r="AA23" s="286"/>
      <c r="AB23" s="286"/>
      <c r="AC23" s="286"/>
      <c r="AD23" s="286"/>
      <c r="AE23" s="286"/>
      <c r="AF23" s="286"/>
      <c r="AG23" s="286"/>
      <c r="AH23" s="286"/>
      <c r="AI23" s="286"/>
      <c r="AJ23" s="286"/>
      <c r="AK23" s="286"/>
      <c r="AL23" s="286"/>
      <c r="AM23" s="286"/>
      <c r="AN23" s="286"/>
      <c r="AO23" s="23"/>
      <c r="AP23" s="23"/>
      <c r="AQ23" s="23"/>
      <c r="AR23" s="21"/>
      <c r="BE23" s="279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79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79"/>
    </row>
    <row r="26" spans="1:71" s="2" customFormat="1" ht="25.9" customHeight="1">
      <c r="A26" s="35"/>
      <c r="B26" s="36"/>
      <c r="C26" s="37"/>
      <c r="D26" s="38" t="s">
        <v>40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87">
        <f>ROUND(AG94,2)</f>
        <v>0</v>
      </c>
      <c r="AL26" s="288"/>
      <c r="AM26" s="288"/>
      <c r="AN26" s="288"/>
      <c r="AO26" s="288"/>
      <c r="AP26" s="37"/>
      <c r="AQ26" s="37"/>
      <c r="AR26" s="40"/>
      <c r="BE26" s="279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79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289" t="s">
        <v>41</v>
      </c>
      <c r="M28" s="289"/>
      <c r="N28" s="289"/>
      <c r="O28" s="289"/>
      <c r="P28" s="289"/>
      <c r="Q28" s="37"/>
      <c r="R28" s="37"/>
      <c r="S28" s="37"/>
      <c r="T28" s="37"/>
      <c r="U28" s="37"/>
      <c r="V28" s="37"/>
      <c r="W28" s="289" t="s">
        <v>42</v>
      </c>
      <c r="X28" s="289"/>
      <c r="Y28" s="289"/>
      <c r="Z28" s="289"/>
      <c r="AA28" s="289"/>
      <c r="AB28" s="289"/>
      <c r="AC28" s="289"/>
      <c r="AD28" s="289"/>
      <c r="AE28" s="289"/>
      <c r="AF28" s="37"/>
      <c r="AG28" s="37"/>
      <c r="AH28" s="37"/>
      <c r="AI28" s="37"/>
      <c r="AJ28" s="37"/>
      <c r="AK28" s="289" t="s">
        <v>43</v>
      </c>
      <c r="AL28" s="289"/>
      <c r="AM28" s="289"/>
      <c r="AN28" s="289"/>
      <c r="AO28" s="289"/>
      <c r="AP28" s="37"/>
      <c r="AQ28" s="37"/>
      <c r="AR28" s="40"/>
      <c r="BE28" s="279"/>
    </row>
    <row r="29" spans="1:71" s="3" customFormat="1" ht="14.45" customHeight="1">
      <c r="B29" s="41"/>
      <c r="C29" s="42"/>
      <c r="D29" s="30" t="s">
        <v>44</v>
      </c>
      <c r="E29" s="42"/>
      <c r="F29" s="30" t="s">
        <v>45</v>
      </c>
      <c r="G29" s="42"/>
      <c r="H29" s="42"/>
      <c r="I29" s="42"/>
      <c r="J29" s="42"/>
      <c r="K29" s="42"/>
      <c r="L29" s="292">
        <v>0.21</v>
      </c>
      <c r="M29" s="291"/>
      <c r="N29" s="291"/>
      <c r="O29" s="291"/>
      <c r="P29" s="291"/>
      <c r="Q29" s="42"/>
      <c r="R29" s="42"/>
      <c r="S29" s="42"/>
      <c r="T29" s="42"/>
      <c r="U29" s="42"/>
      <c r="V29" s="42"/>
      <c r="W29" s="290">
        <f>ROUND(AZ94, 2)</f>
        <v>0</v>
      </c>
      <c r="X29" s="291"/>
      <c r="Y29" s="291"/>
      <c r="Z29" s="291"/>
      <c r="AA29" s="291"/>
      <c r="AB29" s="291"/>
      <c r="AC29" s="291"/>
      <c r="AD29" s="291"/>
      <c r="AE29" s="291"/>
      <c r="AF29" s="42"/>
      <c r="AG29" s="42"/>
      <c r="AH29" s="42"/>
      <c r="AI29" s="42"/>
      <c r="AJ29" s="42"/>
      <c r="AK29" s="290">
        <f>ROUND(AV94, 2)</f>
        <v>0</v>
      </c>
      <c r="AL29" s="291"/>
      <c r="AM29" s="291"/>
      <c r="AN29" s="291"/>
      <c r="AO29" s="291"/>
      <c r="AP29" s="42"/>
      <c r="AQ29" s="42"/>
      <c r="AR29" s="43"/>
      <c r="BE29" s="280"/>
    </row>
    <row r="30" spans="1:71" s="3" customFormat="1" ht="14.45" customHeight="1">
      <c r="B30" s="41"/>
      <c r="C30" s="42"/>
      <c r="D30" s="42"/>
      <c r="E30" s="42"/>
      <c r="F30" s="30" t="s">
        <v>46</v>
      </c>
      <c r="G30" s="42"/>
      <c r="H30" s="42"/>
      <c r="I30" s="42"/>
      <c r="J30" s="42"/>
      <c r="K30" s="42"/>
      <c r="L30" s="292">
        <v>0.15</v>
      </c>
      <c r="M30" s="291"/>
      <c r="N30" s="291"/>
      <c r="O30" s="291"/>
      <c r="P30" s="291"/>
      <c r="Q30" s="42"/>
      <c r="R30" s="42"/>
      <c r="S30" s="42"/>
      <c r="T30" s="42"/>
      <c r="U30" s="42"/>
      <c r="V30" s="42"/>
      <c r="W30" s="290">
        <f>ROUND(BA94, 2)</f>
        <v>0</v>
      </c>
      <c r="X30" s="291"/>
      <c r="Y30" s="291"/>
      <c r="Z30" s="291"/>
      <c r="AA30" s="291"/>
      <c r="AB30" s="291"/>
      <c r="AC30" s="291"/>
      <c r="AD30" s="291"/>
      <c r="AE30" s="291"/>
      <c r="AF30" s="42"/>
      <c r="AG30" s="42"/>
      <c r="AH30" s="42"/>
      <c r="AI30" s="42"/>
      <c r="AJ30" s="42"/>
      <c r="AK30" s="290">
        <f>ROUND(AW94, 2)</f>
        <v>0</v>
      </c>
      <c r="AL30" s="291"/>
      <c r="AM30" s="291"/>
      <c r="AN30" s="291"/>
      <c r="AO30" s="291"/>
      <c r="AP30" s="42"/>
      <c r="AQ30" s="42"/>
      <c r="AR30" s="43"/>
      <c r="BE30" s="280"/>
    </row>
    <row r="31" spans="1:71" s="3" customFormat="1" ht="14.45" hidden="1" customHeight="1">
      <c r="B31" s="41"/>
      <c r="C31" s="42"/>
      <c r="D31" s="42"/>
      <c r="E31" s="42"/>
      <c r="F31" s="30" t="s">
        <v>47</v>
      </c>
      <c r="G31" s="42"/>
      <c r="H31" s="42"/>
      <c r="I31" s="42"/>
      <c r="J31" s="42"/>
      <c r="K31" s="42"/>
      <c r="L31" s="292">
        <v>0.21</v>
      </c>
      <c r="M31" s="291"/>
      <c r="N31" s="291"/>
      <c r="O31" s="291"/>
      <c r="P31" s="291"/>
      <c r="Q31" s="42"/>
      <c r="R31" s="42"/>
      <c r="S31" s="42"/>
      <c r="T31" s="42"/>
      <c r="U31" s="42"/>
      <c r="V31" s="42"/>
      <c r="W31" s="290">
        <f>ROUND(BB94, 2)</f>
        <v>0</v>
      </c>
      <c r="X31" s="291"/>
      <c r="Y31" s="291"/>
      <c r="Z31" s="291"/>
      <c r="AA31" s="291"/>
      <c r="AB31" s="291"/>
      <c r="AC31" s="291"/>
      <c r="AD31" s="291"/>
      <c r="AE31" s="291"/>
      <c r="AF31" s="42"/>
      <c r="AG31" s="42"/>
      <c r="AH31" s="42"/>
      <c r="AI31" s="42"/>
      <c r="AJ31" s="42"/>
      <c r="AK31" s="290">
        <v>0</v>
      </c>
      <c r="AL31" s="291"/>
      <c r="AM31" s="291"/>
      <c r="AN31" s="291"/>
      <c r="AO31" s="291"/>
      <c r="AP31" s="42"/>
      <c r="AQ31" s="42"/>
      <c r="AR31" s="43"/>
      <c r="BE31" s="280"/>
    </row>
    <row r="32" spans="1:71" s="3" customFormat="1" ht="14.45" hidden="1" customHeight="1">
      <c r="B32" s="41"/>
      <c r="C32" s="42"/>
      <c r="D32" s="42"/>
      <c r="E32" s="42"/>
      <c r="F32" s="30" t="s">
        <v>48</v>
      </c>
      <c r="G32" s="42"/>
      <c r="H32" s="42"/>
      <c r="I32" s="42"/>
      <c r="J32" s="42"/>
      <c r="K32" s="42"/>
      <c r="L32" s="292">
        <v>0.15</v>
      </c>
      <c r="M32" s="291"/>
      <c r="N32" s="291"/>
      <c r="O32" s="291"/>
      <c r="P32" s="291"/>
      <c r="Q32" s="42"/>
      <c r="R32" s="42"/>
      <c r="S32" s="42"/>
      <c r="T32" s="42"/>
      <c r="U32" s="42"/>
      <c r="V32" s="42"/>
      <c r="W32" s="290">
        <f>ROUND(BC94, 2)</f>
        <v>0</v>
      </c>
      <c r="X32" s="291"/>
      <c r="Y32" s="291"/>
      <c r="Z32" s="291"/>
      <c r="AA32" s="291"/>
      <c r="AB32" s="291"/>
      <c r="AC32" s="291"/>
      <c r="AD32" s="291"/>
      <c r="AE32" s="291"/>
      <c r="AF32" s="42"/>
      <c r="AG32" s="42"/>
      <c r="AH32" s="42"/>
      <c r="AI32" s="42"/>
      <c r="AJ32" s="42"/>
      <c r="AK32" s="290">
        <v>0</v>
      </c>
      <c r="AL32" s="291"/>
      <c r="AM32" s="291"/>
      <c r="AN32" s="291"/>
      <c r="AO32" s="291"/>
      <c r="AP32" s="42"/>
      <c r="AQ32" s="42"/>
      <c r="AR32" s="43"/>
      <c r="BE32" s="280"/>
    </row>
    <row r="33" spans="1:57" s="3" customFormat="1" ht="14.45" hidden="1" customHeight="1">
      <c r="B33" s="41"/>
      <c r="C33" s="42"/>
      <c r="D33" s="42"/>
      <c r="E33" s="42"/>
      <c r="F33" s="30" t="s">
        <v>49</v>
      </c>
      <c r="G33" s="42"/>
      <c r="H33" s="42"/>
      <c r="I33" s="42"/>
      <c r="J33" s="42"/>
      <c r="K33" s="42"/>
      <c r="L33" s="292">
        <v>0</v>
      </c>
      <c r="M33" s="291"/>
      <c r="N33" s="291"/>
      <c r="O33" s="291"/>
      <c r="P33" s="291"/>
      <c r="Q33" s="42"/>
      <c r="R33" s="42"/>
      <c r="S33" s="42"/>
      <c r="T33" s="42"/>
      <c r="U33" s="42"/>
      <c r="V33" s="42"/>
      <c r="W33" s="290">
        <f>ROUND(BD94, 2)</f>
        <v>0</v>
      </c>
      <c r="X33" s="291"/>
      <c r="Y33" s="291"/>
      <c r="Z33" s="291"/>
      <c r="AA33" s="291"/>
      <c r="AB33" s="291"/>
      <c r="AC33" s="291"/>
      <c r="AD33" s="291"/>
      <c r="AE33" s="291"/>
      <c r="AF33" s="42"/>
      <c r="AG33" s="42"/>
      <c r="AH33" s="42"/>
      <c r="AI33" s="42"/>
      <c r="AJ33" s="42"/>
      <c r="AK33" s="290">
        <v>0</v>
      </c>
      <c r="AL33" s="291"/>
      <c r="AM33" s="291"/>
      <c r="AN33" s="291"/>
      <c r="AO33" s="291"/>
      <c r="AP33" s="42"/>
      <c r="AQ33" s="42"/>
      <c r="AR33" s="43"/>
      <c r="BE33" s="280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79"/>
    </row>
    <row r="35" spans="1:57" s="2" customFormat="1" ht="25.9" customHeight="1">
      <c r="A35" s="35"/>
      <c r="B35" s="36"/>
      <c r="C35" s="44"/>
      <c r="D35" s="45" t="s">
        <v>50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51</v>
      </c>
      <c r="U35" s="46"/>
      <c r="V35" s="46"/>
      <c r="W35" s="46"/>
      <c r="X35" s="293" t="s">
        <v>52</v>
      </c>
      <c r="Y35" s="294"/>
      <c r="Z35" s="294"/>
      <c r="AA35" s="294"/>
      <c r="AB35" s="294"/>
      <c r="AC35" s="46"/>
      <c r="AD35" s="46"/>
      <c r="AE35" s="46"/>
      <c r="AF35" s="46"/>
      <c r="AG35" s="46"/>
      <c r="AH35" s="46"/>
      <c r="AI35" s="46"/>
      <c r="AJ35" s="46"/>
      <c r="AK35" s="295">
        <f>SUM(AK26:AK33)</f>
        <v>0</v>
      </c>
      <c r="AL35" s="294"/>
      <c r="AM35" s="294"/>
      <c r="AN35" s="294"/>
      <c r="AO35" s="296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53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54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1.25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1.25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1.25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1.25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1.2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1.25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1.25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1.25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1.25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5"/>
      <c r="B60" s="36"/>
      <c r="C60" s="37"/>
      <c r="D60" s="53" t="s">
        <v>55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56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55</v>
      </c>
      <c r="AI60" s="39"/>
      <c r="AJ60" s="39"/>
      <c r="AK60" s="39"/>
      <c r="AL60" s="39"/>
      <c r="AM60" s="53" t="s">
        <v>56</v>
      </c>
      <c r="AN60" s="39"/>
      <c r="AO60" s="39"/>
      <c r="AP60" s="37"/>
      <c r="AQ60" s="37"/>
      <c r="AR60" s="40"/>
      <c r="BE60" s="35"/>
    </row>
    <row r="61" spans="1:57" ht="11.25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1.25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1.25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5"/>
      <c r="B64" s="36"/>
      <c r="C64" s="37"/>
      <c r="D64" s="50" t="s">
        <v>57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58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1.2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1.25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1.25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1.25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1.25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1.25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1.25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1.25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1.25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1.25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5"/>
      <c r="B75" s="36"/>
      <c r="C75" s="37"/>
      <c r="D75" s="53" t="s">
        <v>55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56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55</v>
      </c>
      <c r="AI75" s="39"/>
      <c r="AJ75" s="39"/>
      <c r="AK75" s="39"/>
      <c r="AL75" s="39"/>
      <c r="AM75" s="53" t="s">
        <v>56</v>
      </c>
      <c r="AN75" s="39"/>
      <c r="AO75" s="39"/>
      <c r="AP75" s="37"/>
      <c r="AQ75" s="37"/>
      <c r="AR75" s="40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59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20210125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97" t="str">
        <f>K6</f>
        <v>Obnova hřbitovní kaple Zmrtvýchvstání Páně v Knapovci a restaurování vnitřních omítek</v>
      </c>
      <c r="M85" s="298"/>
      <c r="N85" s="298"/>
      <c r="O85" s="298"/>
      <c r="P85" s="298"/>
      <c r="Q85" s="298"/>
      <c r="R85" s="298"/>
      <c r="S85" s="298"/>
      <c r="T85" s="298"/>
      <c r="U85" s="298"/>
      <c r="V85" s="298"/>
      <c r="W85" s="298"/>
      <c r="X85" s="298"/>
      <c r="Y85" s="298"/>
      <c r="Z85" s="298"/>
      <c r="AA85" s="298"/>
      <c r="AB85" s="298"/>
      <c r="AC85" s="298"/>
      <c r="AD85" s="298"/>
      <c r="AE85" s="298"/>
      <c r="AF85" s="298"/>
      <c r="AG85" s="298"/>
      <c r="AH85" s="298"/>
      <c r="AI85" s="298"/>
      <c r="AJ85" s="298"/>
      <c r="AK85" s="298"/>
      <c r="AL85" s="298"/>
      <c r="AM85" s="298"/>
      <c r="AN85" s="298"/>
      <c r="AO85" s="298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Knapovec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299" t="str">
        <f>IF(AN8= "","",AN8)</f>
        <v>25. 1. 2021</v>
      </c>
      <c r="AN87" s="299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Město Ústí nad Orlicí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30</v>
      </c>
      <c r="AJ89" s="37"/>
      <c r="AK89" s="37"/>
      <c r="AL89" s="37"/>
      <c r="AM89" s="300" t="str">
        <f>IF(E17="","",E17)</f>
        <v>INRECO, s.r.o.</v>
      </c>
      <c r="AN89" s="301"/>
      <c r="AO89" s="301"/>
      <c r="AP89" s="301"/>
      <c r="AQ89" s="37"/>
      <c r="AR89" s="40"/>
      <c r="AS89" s="302" t="s">
        <v>60</v>
      </c>
      <c r="AT89" s="303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28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35</v>
      </c>
      <c r="AJ90" s="37"/>
      <c r="AK90" s="37"/>
      <c r="AL90" s="37"/>
      <c r="AM90" s="300" t="str">
        <f>IF(E20="","",E20)</f>
        <v>BACing s.r.o.</v>
      </c>
      <c r="AN90" s="301"/>
      <c r="AO90" s="301"/>
      <c r="AP90" s="301"/>
      <c r="AQ90" s="37"/>
      <c r="AR90" s="40"/>
      <c r="AS90" s="304"/>
      <c r="AT90" s="305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306"/>
      <c r="AT91" s="307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308" t="s">
        <v>61</v>
      </c>
      <c r="D92" s="309"/>
      <c r="E92" s="309"/>
      <c r="F92" s="309"/>
      <c r="G92" s="309"/>
      <c r="H92" s="74"/>
      <c r="I92" s="310" t="s">
        <v>62</v>
      </c>
      <c r="J92" s="309"/>
      <c r="K92" s="309"/>
      <c r="L92" s="309"/>
      <c r="M92" s="309"/>
      <c r="N92" s="309"/>
      <c r="O92" s="309"/>
      <c r="P92" s="309"/>
      <c r="Q92" s="309"/>
      <c r="R92" s="309"/>
      <c r="S92" s="309"/>
      <c r="T92" s="309"/>
      <c r="U92" s="309"/>
      <c r="V92" s="309"/>
      <c r="W92" s="309"/>
      <c r="X92" s="309"/>
      <c r="Y92" s="309"/>
      <c r="Z92" s="309"/>
      <c r="AA92" s="309"/>
      <c r="AB92" s="309"/>
      <c r="AC92" s="309"/>
      <c r="AD92" s="309"/>
      <c r="AE92" s="309"/>
      <c r="AF92" s="309"/>
      <c r="AG92" s="311" t="s">
        <v>63</v>
      </c>
      <c r="AH92" s="309"/>
      <c r="AI92" s="309"/>
      <c r="AJ92" s="309"/>
      <c r="AK92" s="309"/>
      <c r="AL92" s="309"/>
      <c r="AM92" s="309"/>
      <c r="AN92" s="310" t="s">
        <v>64</v>
      </c>
      <c r="AO92" s="309"/>
      <c r="AP92" s="312"/>
      <c r="AQ92" s="75" t="s">
        <v>65</v>
      </c>
      <c r="AR92" s="40"/>
      <c r="AS92" s="76" t="s">
        <v>66</v>
      </c>
      <c r="AT92" s="77" t="s">
        <v>67</v>
      </c>
      <c r="AU92" s="77" t="s">
        <v>68</v>
      </c>
      <c r="AV92" s="77" t="s">
        <v>69</v>
      </c>
      <c r="AW92" s="77" t="s">
        <v>70</v>
      </c>
      <c r="AX92" s="77" t="s">
        <v>71</v>
      </c>
      <c r="AY92" s="77" t="s">
        <v>72</v>
      </c>
      <c r="AZ92" s="77" t="s">
        <v>73</v>
      </c>
      <c r="BA92" s="77" t="s">
        <v>74</v>
      </c>
      <c r="BB92" s="77" t="s">
        <v>75</v>
      </c>
      <c r="BC92" s="77" t="s">
        <v>76</v>
      </c>
      <c r="BD92" s="78" t="s">
        <v>77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78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316">
        <f>ROUND(SUM(AG95:AG97),2)</f>
        <v>0</v>
      </c>
      <c r="AH94" s="316"/>
      <c r="AI94" s="316"/>
      <c r="AJ94" s="316"/>
      <c r="AK94" s="316"/>
      <c r="AL94" s="316"/>
      <c r="AM94" s="316"/>
      <c r="AN94" s="317">
        <f>SUM(AG94,AT94)</f>
        <v>0</v>
      </c>
      <c r="AO94" s="317"/>
      <c r="AP94" s="317"/>
      <c r="AQ94" s="86" t="s">
        <v>1</v>
      </c>
      <c r="AR94" s="87"/>
      <c r="AS94" s="88">
        <f>ROUND(SUM(AS95:AS97),2)</f>
        <v>0</v>
      </c>
      <c r="AT94" s="89">
        <f>ROUND(SUM(AV94:AW94),2)</f>
        <v>0</v>
      </c>
      <c r="AU94" s="90">
        <f>ROUND(SUM(AU95:AU97),5)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ROUND(SUM(AZ95:AZ97),2)</f>
        <v>0</v>
      </c>
      <c r="BA94" s="89">
        <f>ROUND(SUM(BA95:BA97),2)</f>
        <v>0</v>
      </c>
      <c r="BB94" s="89">
        <f>ROUND(SUM(BB95:BB97),2)</f>
        <v>0</v>
      </c>
      <c r="BC94" s="89">
        <f>ROUND(SUM(BC95:BC97),2)</f>
        <v>0</v>
      </c>
      <c r="BD94" s="91">
        <f>ROUND(SUM(BD95:BD97),2)</f>
        <v>0</v>
      </c>
      <c r="BS94" s="92" t="s">
        <v>79</v>
      </c>
      <c r="BT94" s="92" t="s">
        <v>80</v>
      </c>
      <c r="BU94" s="93" t="s">
        <v>81</v>
      </c>
      <c r="BV94" s="92" t="s">
        <v>82</v>
      </c>
      <c r="BW94" s="92" t="s">
        <v>5</v>
      </c>
      <c r="BX94" s="92" t="s">
        <v>83</v>
      </c>
      <c r="CL94" s="92" t="s">
        <v>1</v>
      </c>
    </row>
    <row r="95" spans="1:91" s="7" customFormat="1" ht="16.5" customHeight="1">
      <c r="A95" s="94" t="s">
        <v>84</v>
      </c>
      <c r="B95" s="95"/>
      <c r="C95" s="96"/>
      <c r="D95" s="315" t="s">
        <v>85</v>
      </c>
      <c r="E95" s="315"/>
      <c r="F95" s="315"/>
      <c r="G95" s="315"/>
      <c r="H95" s="315"/>
      <c r="I95" s="97"/>
      <c r="J95" s="315" t="s">
        <v>86</v>
      </c>
      <c r="K95" s="315"/>
      <c r="L95" s="315"/>
      <c r="M95" s="315"/>
      <c r="N95" s="315"/>
      <c r="O95" s="315"/>
      <c r="P95" s="315"/>
      <c r="Q95" s="315"/>
      <c r="R95" s="315"/>
      <c r="S95" s="315"/>
      <c r="T95" s="315"/>
      <c r="U95" s="315"/>
      <c r="V95" s="315"/>
      <c r="W95" s="315"/>
      <c r="X95" s="315"/>
      <c r="Y95" s="315"/>
      <c r="Z95" s="315"/>
      <c r="AA95" s="315"/>
      <c r="AB95" s="315"/>
      <c r="AC95" s="315"/>
      <c r="AD95" s="315"/>
      <c r="AE95" s="315"/>
      <c r="AF95" s="315"/>
      <c r="AG95" s="313">
        <f>'D.1.1. - Architektonicko ...'!J30</f>
        <v>0</v>
      </c>
      <c r="AH95" s="314"/>
      <c r="AI95" s="314"/>
      <c r="AJ95" s="314"/>
      <c r="AK95" s="314"/>
      <c r="AL95" s="314"/>
      <c r="AM95" s="314"/>
      <c r="AN95" s="313">
        <f>SUM(AG95,AT95)</f>
        <v>0</v>
      </c>
      <c r="AO95" s="314"/>
      <c r="AP95" s="314"/>
      <c r="AQ95" s="98" t="s">
        <v>87</v>
      </c>
      <c r="AR95" s="99"/>
      <c r="AS95" s="100">
        <v>0</v>
      </c>
      <c r="AT95" s="101">
        <f>ROUND(SUM(AV95:AW95),2)</f>
        <v>0</v>
      </c>
      <c r="AU95" s="102">
        <f>'D.1.1. - Architektonicko ...'!P138</f>
        <v>0</v>
      </c>
      <c r="AV95" s="101">
        <f>'D.1.1. - Architektonicko ...'!J33</f>
        <v>0</v>
      </c>
      <c r="AW95" s="101">
        <f>'D.1.1. - Architektonicko ...'!J34</f>
        <v>0</v>
      </c>
      <c r="AX95" s="101">
        <f>'D.1.1. - Architektonicko ...'!J35</f>
        <v>0</v>
      </c>
      <c r="AY95" s="101">
        <f>'D.1.1. - Architektonicko ...'!J36</f>
        <v>0</v>
      </c>
      <c r="AZ95" s="101">
        <f>'D.1.1. - Architektonicko ...'!F33</f>
        <v>0</v>
      </c>
      <c r="BA95" s="101">
        <f>'D.1.1. - Architektonicko ...'!F34</f>
        <v>0</v>
      </c>
      <c r="BB95" s="101">
        <f>'D.1.1. - Architektonicko ...'!F35</f>
        <v>0</v>
      </c>
      <c r="BC95" s="101">
        <f>'D.1.1. - Architektonicko ...'!F36</f>
        <v>0</v>
      </c>
      <c r="BD95" s="103">
        <f>'D.1.1. - Architektonicko ...'!F37</f>
        <v>0</v>
      </c>
      <c r="BT95" s="104" t="s">
        <v>88</v>
      </c>
      <c r="BV95" s="104" t="s">
        <v>82</v>
      </c>
      <c r="BW95" s="104" t="s">
        <v>89</v>
      </c>
      <c r="BX95" s="104" t="s">
        <v>5</v>
      </c>
      <c r="CL95" s="104" t="s">
        <v>1</v>
      </c>
      <c r="CM95" s="104" t="s">
        <v>90</v>
      </c>
    </row>
    <row r="96" spans="1:91" s="7" customFormat="1" ht="16.5" customHeight="1">
      <c r="A96" s="94" t="s">
        <v>84</v>
      </c>
      <c r="B96" s="95"/>
      <c r="C96" s="96"/>
      <c r="D96" s="315" t="s">
        <v>91</v>
      </c>
      <c r="E96" s="315"/>
      <c r="F96" s="315"/>
      <c r="G96" s="315"/>
      <c r="H96" s="315"/>
      <c r="I96" s="97"/>
      <c r="J96" s="315" t="s">
        <v>92</v>
      </c>
      <c r="K96" s="315"/>
      <c r="L96" s="315"/>
      <c r="M96" s="315"/>
      <c r="N96" s="315"/>
      <c r="O96" s="315"/>
      <c r="P96" s="315"/>
      <c r="Q96" s="315"/>
      <c r="R96" s="315"/>
      <c r="S96" s="315"/>
      <c r="T96" s="315"/>
      <c r="U96" s="315"/>
      <c r="V96" s="315"/>
      <c r="W96" s="315"/>
      <c r="X96" s="315"/>
      <c r="Y96" s="315"/>
      <c r="Z96" s="315"/>
      <c r="AA96" s="315"/>
      <c r="AB96" s="315"/>
      <c r="AC96" s="315"/>
      <c r="AD96" s="315"/>
      <c r="AE96" s="315"/>
      <c r="AF96" s="315"/>
      <c r="AG96" s="313">
        <f>'D.1.4.1 - Hromosvod'!J30</f>
        <v>0</v>
      </c>
      <c r="AH96" s="314"/>
      <c r="AI96" s="314"/>
      <c r="AJ96" s="314"/>
      <c r="AK96" s="314"/>
      <c r="AL96" s="314"/>
      <c r="AM96" s="314"/>
      <c r="AN96" s="313">
        <f>SUM(AG96,AT96)</f>
        <v>0</v>
      </c>
      <c r="AO96" s="314"/>
      <c r="AP96" s="314"/>
      <c r="AQ96" s="98" t="s">
        <v>87</v>
      </c>
      <c r="AR96" s="99"/>
      <c r="AS96" s="100">
        <v>0</v>
      </c>
      <c r="AT96" s="101">
        <f>ROUND(SUM(AV96:AW96),2)</f>
        <v>0</v>
      </c>
      <c r="AU96" s="102">
        <f>'D.1.4.1 - Hromosvod'!P120</f>
        <v>0</v>
      </c>
      <c r="AV96" s="101">
        <f>'D.1.4.1 - Hromosvod'!J33</f>
        <v>0</v>
      </c>
      <c r="AW96" s="101">
        <f>'D.1.4.1 - Hromosvod'!J34</f>
        <v>0</v>
      </c>
      <c r="AX96" s="101">
        <f>'D.1.4.1 - Hromosvod'!J35</f>
        <v>0</v>
      </c>
      <c r="AY96" s="101">
        <f>'D.1.4.1 - Hromosvod'!J36</f>
        <v>0</v>
      </c>
      <c r="AZ96" s="101">
        <f>'D.1.4.1 - Hromosvod'!F33</f>
        <v>0</v>
      </c>
      <c r="BA96" s="101">
        <f>'D.1.4.1 - Hromosvod'!F34</f>
        <v>0</v>
      </c>
      <c r="BB96" s="101">
        <f>'D.1.4.1 - Hromosvod'!F35</f>
        <v>0</v>
      </c>
      <c r="BC96" s="101">
        <f>'D.1.4.1 - Hromosvod'!F36</f>
        <v>0</v>
      </c>
      <c r="BD96" s="103">
        <f>'D.1.4.1 - Hromosvod'!F37</f>
        <v>0</v>
      </c>
      <c r="BT96" s="104" t="s">
        <v>88</v>
      </c>
      <c r="BV96" s="104" t="s">
        <v>82</v>
      </c>
      <c r="BW96" s="104" t="s">
        <v>93</v>
      </c>
      <c r="BX96" s="104" t="s">
        <v>5</v>
      </c>
      <c r="CL96" s="104" t="s">
        <v>1</v>
      </c>
      <c r="CM96" s="104" t="s">
        <v>90</v>
      </c>
    </row>
    <row r="97" spans="1:91" s="7" customFormat="1" ht="16.5" customHeight="1">
      <c r="A97" s="94" t="s">
        <v>84</v>
      </c>
      <c r="B97" s="95"/>
      <c r="C97" s="96"/>
      <c r="D97" s="315" t="s">
        <v>94</v>
      </c>
      <c r="E97" s="315"/>
      <c r="F97" s="315"/>
      <c r="G97" s="315"/>
      <c r="H97" s="315"/>
      <c r="I97" s="97"/>
      <c r="J97" s="315" t="s">
        <v>95</v>
      </c>
      <c r="K97" s="315"/>
      <c r="L97" s="315"/>
      <c r="M97" s="315"/>
      <c r="N97" s="315"/>
      <c r="O97" s="315"/>
      <c r="P97" s="315"/>
      <c r="Q97" s="315"/>
      <c r="R97" s="315"/>
      <c r="S97" s="315"/>
      <c r="T97" s="315"/>
      <c r="U97" s="315"/>
      <c r="V97" s="315"/>
      <c r="W97" s="315"/>
      <c r="X97" s="315"/>
      <c r="Y97" s="315"/>
      <c r="Z97" s="315"/>
      <c r="AA97" s="315"/>
      <c r="AB97" s="315"/>
      <c r="AC97" s="315"/>
      <c r="AD97" s="315"/>
      <c r="AE97" s="315"/>
      <c r="AF97" s="315"/>
      <c r="AG97" s="313">
        <f>'VON - Vedlejší a ostatní ...'!J30</f>
        <v>0</v>
      </c>
      <c r="AH97" s="314"/>
      <c r="AI97" s="314"/>
      <c r="AJ97" s="314"/>
      <c r="AK97" s="314"/>
      <c r="AL97" s="314"/>
      <c r="AM97" s="314"/>
      <c r="AN97" s="313">
        <f>SUM(AG97,AT97)</f>
        <v>0</v>
      </c>
      <c r="AO97" s="314"/>
      <c r="AP97" s="314"/>
      <c r="AQ97" s="98" t="s">
        <v>87</v>
      </c>
      <c r="AR97" s="99"/>
      <c r="AS97" s="105">
        <v>0</v>
      </c>
      <c r="AT97" s="106">
        <f>ROUND(SUM(AV97:AW97),2)</f>
        <v>0</v>
      </c>
      <c r="AU97" s="107">
        <f>'VON - Vedlejší a ostatní ...'!P119</f>
        <v>0</v>
      </c>
      <c r="AV97" s="106">
        <f>'VON - Vedlejší a ostatní ...'!J33</f>
        <v>0</v>
      </c>
      <c r="AW97" s="106">
        <f>'VON - Vedlejší a ostatní ...'!J34</f>
        <v>0</v>
      </c>
      <c r="AX97" s="106">
        <f>'VON - Vedlejší a ostatní ...'!J35</f>
        <v>0</v>
      </c>
      <c r="AY97" s="106">
        <f>'VON - Vedlejší a ostatní ...'!J36</f>
        <v>0</v>
      </c>
      <c r="AZ97" s="106">
        <f>'VON - Vedlejší a ostatní ...'!F33</f>
        <v>0</v>
      </c>
      <c r="BA97" s="106">
        <f>'VON - Vedlejší a ostatní ...'!F34</f>
        <v>0</v>
      </c>
      <c r="BB97" s="106">
        <f>'VON - Vedlejší a ostatní ...'!F35</f>
        <v>0</v>
      </c>
      <c r="BC97" s="106">
        <f>'VON - Vedlejší a ostatní ...'!F36</f>
        <v>0</v>
      </c>
      <c r="BD97" s="108">
        <f>'VON - Vedlejší a ostatní ...'!F37</f>
        <v>0</v>
      </c>
      <c r="BT97" s="104" t="s">
        <v>88</v>
      </c>
      <c r="BV97" s="104" t="s">
        <v>82</v>
      </c>
      <c r="BW97" s="104" t="s">
        <v>96</v>
      </c>
      <c r="BX97" s="104" t="s">
        <v>5</v>
      </c>
      <c r="CL97" s="104" t="s">
        <v>1</v>
      </c>
      <c r="CM97" s="104" t="s">
        <v>90</v>
      </c>
    </row>
    <row r="98" spans="1:91" s="2" customFormat="1" ht="30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40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pans="1:91" s="2" customFormat="1" ht="6.95" customHeight="1">
      <c r="A99" s="35"/>
      <c r="B99" s="55"/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56"/>
      <c r="Q99" s="56"/>
      <c r="R99" s="56"/>
      <c r="S99" s="56"/>
      <c r="T99" s="56"/>
      <c r="U99" s="56"/>
      <c r="V99" s="56"/>
      <c r="W99" s="56"/>
      <c r="X99" s="56"/>
      <c r="Y99" s="56"/>
      <c r="Z99" s="56"/>
      <c r="AA99" s="56"/>
      <c r="AB99" s="56"/>
      <c r="AC99" s="56"/>
      <c r="AD99" s="56"/>
      <c r="AE99" s="56"/>
      <c r="AF99" s="56"/>
      <c r="AG99" s="56"/>
      <c r="AH99" s="56"/>
      <c r="AI99" s="56"/>
      <c r="AJ99" s="56"/>
      <c r="AK99" s="56"/>
      <c r="AL99" s="56"/>
      <c r="AM99" s="56"/>
      <c r="AN99" s="56"/>
      <c r="AO99" s="56"/>
      <c r="AP99" s="56"/>
      <c r="AQ99" s="56"/>
      <c r="AR99" s="40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</sheetData>
  <sheetProtection algorithmName="SHA-512" hashValue="5qRxUtfJmGi81kDD3GMyHR/nLb4LnqIdlzQyAhSE+f3UeYwAHVWzoiO9eg2LITPFWm9/pHaibQaYQOehSB2QFQ==" saltValue="G+TXUfp5dpklCmpuQ+enH7xB+0AvMCFMPJ1YoKR1lLit3GFLq3NHMRteAcKJB84vlJn+jE36UcUJvX20WLz6XQ==" spinCount="100000" sheet="1" objects="1" scenarios="1" formatColumns="0" formatRows="0"/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D.1.1. - Architektonicko ...'!C2" display="/"/>
    <hyperlink ref="A96" location="'D.1.4.1 - Hromosvod'!C2" display="/"/>
    <hyperlink ref="A97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24"/>
  <sheetViews>
    <sheetView showGridLines="0" topLeftCell="A20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18"/>
      <c r="M2" s="318"/>
      <c r="N2" s="318"/>
      <c r="O2" s="318"/>
      <c r="P2" s="318"/>
      <c r="Q2" s="318"/>
      <c r="R2" s="318"/>
      <c r="S2" s="318"/>
      <c r="T2" s="318"/>
      <c r="U2" s="318"/>
      <c r="V2" s="318"/>
      <c r="AT2" s="18" t="s">
        <v>89</v>
      </c>
      <c r="AZ2" s="109" t="s">
        <v>97</v>
      </c>
      <c r="BA2" s="109" t="s">
        <v>97</v>
      </c>
      <c r="BB2" s="109" t="s">
        <v>98</v>
      </c>
      <c r="BC2" s="109" t="s">
        <v>99</v>
      </c>
      <c r="BD2" s="109" t="s">
        <v>90</v>
      </c>
    </row>
    <row r="3" spans="1:5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1"/>
      <c r="AT3" s="18" t="s">
        <v>90</v>
      </c>
      <c r="AZ3" s="109" t="s">
        <v>100</v>
      </c>
      <c r="BA3" s="109" t="s">
        <v>101</v>
      </c>
      <c r="BB3" s="109" t="s">
        <v>102</v>
      </c>
      <c r="BC3" s="109" t="s">
        <v>103</v>
      </c>
      <c r="BD3" s="109" t="s">
        <v>90</v>
      </c>
    </row>
    <row r="4" spans="1:56" s="1" customFormat="1" ht="24.95" customHeight="1">
      <c r="B4" s="21"/>
      <c r="D4" s="112" t="s">
        <v>104</v>
      </c>
      <c r="L4" s="21"/>
      <c r="M4" s="113" t="s">
        <v>10</v>
      </c>
      <c r="AT4" s="18" t="s">
        <v>4</v>
      </c>
      <c r="AZ4" s="109" t="s">
        <v>105</v>
      </c>
      <c r="BA4" s="109" t="s">
        <v>106</v>
      </c>
      <c r="BB4" s="109" t="s">
        <v>98</v>
      </c>
      <c r="BC4" s="109" t="s">
        <v>107</v>
      </c>
      <c r="BD4" s="109" t="s">
        <v>90</v>
      </c>
    </row>
    <row r="5" spans="1:56" s="1" customFormat="1" ht="6.95" customHeight="1">
      <c r="B5" s="21"/>
      <c r="L5" s="21"/>
      <c r="AZ5" s="109" t="s">
        <v>108</v>
      </c>
      <c r="BA5" s="109" t="s">
        <v>109</v>
      </c>
      <c r="BB5" s="109" t="s">
        <v>98</v>
      </c>
      <c r="BC5" s="109" t="s">
        <v>110</v>
      </c>
      <c r="BD5" s="109" t="s">
        <v>90</v>
      </c>
    </row>
    <row r="6" spans="1:56" s="1" customFormat="1" ht="12" customHeight="1">
      <c r="B6" s="21"/>
      <c r="D6" s="114" t="s">
        <v>16</v>
      </c>
      <c r="L6" s="21"/>
    </row>
    <row r="7" spans="1:56" s="1" customFormat="1" ht="23.25" customHeight="1">
      <c r="B7" s="21"/>
      <c r="E7" s="319" t="str">
        <f>'Rekapitulace stavby'!K6</f>
        <v>Obnova hřbitovní kaple Zmrtvýchvstání Páně v Knapovci a restaurování vnitřních omítek</v>
      </c>
      <c r="F7" s="320"/>
      <c r="G7" s="320"/>
      <c r="H7" s="320"/>
      <c r="L7" s="21"/>
    </row>
    <row r="8" spans="1:56" s="2" customFormat="1" ht="12" customHeight="1">
      <c r="A8" s="35"/>
      <c r="B8" s="40"/>
      <c r="C8" s="35"/>
      <c r="D8" s="114" t="s">
        <v>111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56" s="2" customFormat="1" ht="16.5" customHeight="1">
      <c r="A9" s="35"/>
      <c r="B9" s="40"/>
      <c r="C9" s="35"/>
      <c r="D9" s="35"/>
      <c r="E9" s="321" t="s">
        <v>112</v>
      </c>
      <c r="F9" s="322"/>
      <c r="G9" s="322"/>
      <c r="H9" s="322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5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56" s="2" customFormat="1" ht="12" customHeight="1">
      <c r="A11" s="35"/>
      <c r="B11" s="40"/>
      <c r="C11" s="35"/>
      <c r="D11" s="114" t="s">
        <v>18</v>
      </c>
      <c r="E11" s="35"/>
      <c r="F11" s="115" t="s">
        <v>1</v>
      </c>
      <c r="G11" s="35"/>
      <c r="H11" s="35"/>
      <c r="I11" s="114" t="s">
        <v>19</v>
      </c>
      <c r="J11" s="115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56" s="2" customFormat="1" ht="12" customHeight="1">
      <c r="A12" s="35"/>
      <c r="B12" s="40"/>
      <c r="C12" s="35"/>
      <c r="D12" s="114" t="s">
        <v>20</v>
      </c>
      <c r="E12" s="35"/>
      <c r="F12" s="115" t="s">
        <v>21</v>
      </c>
      <c r="G12" s="35"/>
      <c r="H12" s="35"/>
      <c r="I12" s="114" t="s">
        <v>22</v>
      </c>
      <c r="J12" s="116" t="str">
        <f>'Rekapitulace stavby'!AN8</f>
        <v>25. 1. 2021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5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56" s="2" customFormat="1" ht="12" customHeight="1">
      <c r="A14" s="35"/>
      <c r="B14" s="40"/>
      <c r="C14" s="35"/>
      <c r="D14" s="114" t="s">
        <v>24</v>
      </c>
      <c r="E14" s="35"/>
      <c r="F14" s="35"/>
      <c r="G14" s="35"/>
      <c r="H14" s="35"/>
      <c r="I14" s="114" t="s">
        <v>25</v>
      </c>
      <c r="J14" s="115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56" s="2" customFormat="1" ht="18" customHeight="1">
      <c r="A15" s="35"/>
      <c r="B15" s="40"/>
      <c r="C15" s="35"/>
      <c r="D15" s="35"/>
      <c r="E15" s="115" t="s">
        <v>26</v>
      </c>
      <c r="F15" s="35"/>
      <c r="G15" s="35"/>
      <c r="H15" s="35"/>
      <c r="I15" s="114" t="s">
        <v>27</v>
      </c>
      <c r="J15" s="115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5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4" t="s">
        <v>28</v>
      </c>
      <c r="E17" s="35"/>
      <c r="F17" s="35"/>
      <c r="G17" s="35"/>
      <c r="H17" s="35"/>
      <c r="I17" s="114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3" t="str">
        <f>'Rekapitulace stavby'!E14</f>
        <v>Vyplň údaj</v>
      </c>
      <c r="F18" s="324"/>
      <c r="G18" s="324"/>
      <c r="H18" s="324"/>
      <c r="I18" s="114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4" t="s">
        <v>30</v>
      </c>
      <c r="E20" s="35"/>
      <c r="F20" s="35"/>
      <c r="G20" s="35"/>
      <c r="H20" s="35"/>
      <c r="I20" s="114" t="s">
        <v>25</v>
      </c>
      <c r="J20" s="115" t="s">
        <v>31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5" t="s">
        <v>32</v>
      </c>
      <c r="F21" s="35"/>
      <c r="G21" s="35"/>
      <c r="H21" s="35"/>
      <c r="I21" s="114" t="s">
        <v>27</v>
      </c>
      <c r="J21" s="115" t="s">
        <v>33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4" t="s">
        <v>35</v>
      </c>
      <c r="E23" s="35"/>
      <c r="F23" s="35"/>
      <c r="G23" s="35"/>
      <c r="H23" s="35"/>
      <c r="I23" s="114" t="s">
        <v>25</v>
      </c>
      <c r="J23" s="115" t="s">
        <v>36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5" t="s">
        <v>37</v>
      </c>
      <c r="F24" s="35"/>
      <c r="G24" s="35"/>
      <c r="H24" s="35"/>
      <c r="I24" s="114" t="s">
        <v>27</v>
      </c>
      <c r="J24" s="115" t="s">
        <v>38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4" t="s">
        <v>39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7"/>
      <c r="B27" s="118"/>
      <c r="C27" s="117"/>
      <c r="D27" s="117"/>
      <c r="E27" s="325" t="s">
        <v>1</v>
      </c>
      <c r="F27" s="325"/>
      <c r="G27" s="325"/>
      <c r="H27" s="325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0"/>
      <c r="E29" s="120"/>
      <c r="F29" s="120"/>
      <c r="G29" s="120"/>
      <c r="H29" s="120"/>
      <c r="I29" s="120"/>
      <c r="J29" s="120"/>
      <c r="K29" s="120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1" t="s">
        <v>40</v>
      </c>
      <c r="E30" s="35"/>
      <c r="F30" s="35"/>
      <c r="G30" s="35"/>
      <c r="H30" s="35"/>
      <c r="I30" s="35"/>
      <c r="J30" s="122">
        <f>ROUND(J138,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3" t="s">
        <v>42</v>
      </c>
      <c r="G32" s="35"/>
      <c r="H32" s="35"/>
      <c r="I32" s="123" t="s">
        <v>41</v>
      </c>
      <c r="J32" s="123" t="s">
        <v>43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44</v>
      </c>
      <c r="E33" s="114" t="s">
        <v>45</v>
      </c>
      <c r="F33" s="125">
        <f>ROUND((SUM(BE138:BE923)),  2)</f>
        <v>0</v>
      </c>
      <c r="G33" s="35"/>
      <c r="H33" s="35"/>
      <c r="I33" s="126">
        <v>0.21</v>
      </c>
      <c r="J33" s="125">
        <f>ROUND(((SUM(BE138:BE923))*I33),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4" t="s">
        <v>46</v>
      </c>
      <c r="F34" s="125">
        <f>ROUND((SUM(BF138:BF923)),  2)</f>
        <v>0</v>
      </c>
      <c r="G34" s="35"/>
      <c r="H34" s="35"/>
      <c r="I34" s="126">
        <v>0.15</v>
      </c>
      <c r="J34" s="125">
        <f>ROUND(((SUM(BF138:BF923))*I34),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4" t="s">
        <v>47</v>
      </c>
      <c r="F35" s="125">
        <f>ROUND((SUM(BG138:BG923)),  2)</f>
        <v>0</v>
      </c>
      <c r="G35" s="35"/>
      <c r="H35" s="35"/>
      <c r="I35" s="126">
        <v>0.21</v>
      </c>
      <c r="J35" s="125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4" t="s">
        <v>48</v>
      </c>
      <c r="F36" s="125">
        <f>ROUND((SUM(BH138:BH923)),  2)</f>
        <v>0</v>
      </c>
      <c r="G36" s="35"/>
      <c r="H36" s="35"/>
      <c r="I36" s="126">
        <v>0.15</v>
      </c>
      <c r="J36" s="125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4" t="s">
        <v>49</v>
      </c>
      <c r="F37" s="125">
        <f>ROUND((SUM(BI138:BI923)),  2)</f>
        <v>0</v>
      </c>
      <c r="G37" s="35"/>
      <c r="H37" s="35"/>
      <c r="I37" s="126">
        <v>0</v>
      </c>
      <c r="J37" s="125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50</v>
      </c>
      <c r="E39" s="129"/>
      <c r="F39" s="129"/>
      <c r="G39" s="130" t="s">
        <v>51</v>
      </c>
      <c r="H39" s="131" t="s">
        <v>52</v>
      </c>
      <c r="I39" s="129"/>
      <c r="J39" s="132">
        <f>SUM(J30:J37)</f>
        <v>0</v>
      </c>
      <c r="K39" s="133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4" t="s">
        <v>53</v>
      </c>
      <c r="E50" s="135"/>
      <c r="F50" s="135"/>
      <c r="G50" s="134" t="s">
        <v>54</v>
      </c>
      <c r="H50" s="135"/>
      <c r="I50" s="135"/>
      <c r="J50" s="135"/>
      <c r="K50" s="135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36" t="s">
        <v>55</v>
      </c>
      <c r="E61" s="137"/>
      <c r="F61" s="138" t="s">
        <v>56</v>
      </c>
      <c r="G61" s="136" t="s">
        <v>55</v>
      </c>
      <c r="H61" s="137"/>
      <c r="I61" s="137"/>
      <c r="J61" s="139" t="s">
        <v>56</v>
      </c>
      <c r="K61" s="137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4" t="s">
        <v>57</v>
      </c>
      <c r="E65" s="140"/>
      <c r="F65" s="140"/>
      <c r="G65" s="134" t="s">
        <v>58</v>
      </c>
      <c r="H65" s="140"/>
      <c r="I65" s="140"/>
      <c r="J65" s="140"/>
      <c r="K65" s="140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36" t="s">
        <v>55</v>
      </c>
      <c r="E76" s="137"/>
      <c r="F76" s="138" t="s">
        <v>56</v>
      </c>
      <c r="G76" s="136" t="s">
        <v>55</v>
      </c>
      <c r="H76" s="137"/>
      <c r="I76" s="137"/>
      <c r="J76" s="139" t="s">
        <v>56</v>
      </c>
      <c r="K76" s="137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1"/>
      <c r="C77" s="142"/>
      <c r="D77" s="142"/>
      <c r="E77" s="142"/>
      <c r="F77" s="142"/>
      <c r="G77" s="142"/>
      <c r="H77" s="142"/>
      <c r="I77" s="142"/>
      <c r="J77" s="142"/>
      <c r="K77" s="14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3"/>
      <c r="C81" s="144"/>
      <c r="D81" s="144"/>
      <c r="E81" s="144"/>
      <c r="F81" s="144"/>
      <c r="G81" s="144"/>
      <c r="H81" s="144"/>
      <c r="I81" s="144"/>
      <c r="J81" s="144"/>
      <c r="K81" s="144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113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3.25" customHeight="1">
      <c r="A85" s="35"/>
      <c r="B85" s="36"/>
      <c r="C85" s="37"/>
      <c r="D85" s="37"/>
      <c r="E85" s="326" t="str">
        <f>E7</f>
        <v>Obnova hřbitovní kaple Zmrtvýchvstání Páně v Knapovci a restaurování vnitřních omítek</v>
      </c>
      <c r="F85" s="327"/>
      <c r="G85" s="327"/>
      <c r="H85" s="327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111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97" t="str">
        <f>E9</f>
        <v>D.1.1. - Architektonicko - stavební řešení</v>
      </c>
      <c r="F87" s="328"/>
      <c r="G87" s="328"/>
      <c r="H87" s="328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Knapovec</v>
      </c>
      <c r="G89" s="37"/>
      <c r="H89" s="37"/>
      <c r="I89" s="30" t="s">
        <v>22</v>
      </c>
      <c r="J89" s="67" t="str">
        <f>IF(J12="","",J12)</f>
        <v>25. 1. 2021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Město Ústí nad Orlicí</v>
      </c>
      <c r="G91" s="37"/>
      <c r="H91" s="37"/>
      <c r="I91" s="30" t="s">
        <v>30</v>
      </c>
      <c r="J91" s="33" t="str">
        <f>E21</f>
        <v>INRECO,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30" t="s">
        <v>35</v>
      </c>
      <c r="J92" s="33" t="str">
        <f>E24</f>
        <v>BACing s.r.o.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5" t="s">
        <v>114</v>
      </c>
      <c r="D94" s="146"/>
      <c r="E94" s="146"/>
      <c r="F94" s="146"/>
      <c r="G94" s="146"/>
      <c r="H94" s="146"/>
      <c r="I94" s="146"/>
      <c r="J94" s="147" t="s">
        <v>115</v>
      </c>
      <c r="K94" s="146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8" t="s">
        <v>116</v>
      </c>
      <c r="D96" s="37"/>
      <c r="E96" s="37"/>
      <c r="F96" s="37"/>
      <c r="G96" s="37"/>
      <c r="H96" s="37"/>
      <c r="I96" s="37"/>
      <c r="J96" s="85">
        <f>J138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117</v>
      </c>
    </row>
    <row r="97" spans="2:12" s="9" customFormat="1" ht="24.95" customHeight="1">
      <c r="B97" s="149"/>
      <c r="C97" s="150"/>
      <c r="D97" s="151" t="s">
        <v>118</v>
      </c>
      <c r="E97" s="152"/>
      <c r="F97" s="152"/>
      <c r="G97" s="152"/>
      <c r="H97" s="152"/>
      <c r="I97" s="152"/>
      <c r="J97" s="153">
        <f>J139</f>
        <v>0</v>
      </c>
      <c r="K97" s="150"/>
      <c r="L97" s="154"/>
    </row>
    <row r="98" spans="2:12" s="10" customFormat="1" ht="19.899999999999999" customHeight="1">
      <c r="B98" s="155"/>
      <c r="C98" s="156"/>
      <c r="D98" s="157" t="s">
        <v>119</v>
      </c>
      <c r="E98" s="158"/>
      <c r="F98" s="158"/>
      <c r="G98" s="158"/>
      <c r="H98" s="158"/>
      <c r="I98" s="158"/>
      <c r="J98" s="159">
        <f>J140</f>
        <v>0</v>
      </c>
      <c r="K98" s="156"/>
      <c r="L98" s="160"/>
    </row>
    <row r="99" spans="2:12" s="10" customFormat="1" ht="19.899999999999999" customHeight="1">
      <c r="B99" s="155"/>
      <c r="C99" s="156"/>
      <c r="D99" s="157" t="s">
        <v>120</v>
      </c>
      <c r="E99" s="158"/>
      <c r="F99" s="158"/>
      <c r="G99" s="158"/>
      <c r="H99" s="158"/>
      <c r="I99" s="158"/>
      <c r="J99" s="159">
        <f>J149</f>
        <v>0</v>
      </c>
      <c r="K99" s="156"/>
      <c r="L99" s="160"/>
    </row>
    <row r="100" spans="2:12" s="10" customFormat="1" ht="19.899999999999999" customHeight="1">
      <c r="B100" s="155"/>
      <c r="C100" s="156"/>
      <c r="D100" s="157" t="s">
        <v>121</v>
      </c>
      <c r="E100" s="158"/>
      <c r="F100" s="158"/>
      <c r="G100" s="158"/>
      <c r="H100" s="158"/>
      <c r="I100" s="158"/>
      <c r="J100" s="159">
        <f>J223</f>
        <v>0</v>
      </c>
      <c r="K100" s="156"/>
      <c r="L100" s="160"/>
    </row>
    <row r="101" spans="2:12" s="10" customFormat="1" ht="14.85" customHeight="1">
      <c r="B101" s="155"/>
      <c r="C101" s="156"/>
      <c r="D101" s="157" t="s">
        <v>122</v>
      </c>
      <c r="E101" s="158"/>
      <c r="F101" s="158"/>
      <c r="G101" s="158"/>
      <c r="H101" s="158"/>
      <c r="I101" s="158"/>
      <c r="J101" s="159">
        <f>J224</f>
        <v>0</v>
      </c>
      <c r="K101" s="156"/>
      <c r="L101" s="160"/>
    </row>
    <row r="102" spans="2:12" s="10" customFormat="1" ht="14.85" customHeight="1">
      <c r="B102" s="155"/>
      <c r="C102" s="156"/>
      <c r="D102" s="157" t="s">
        <v>123</v>
      </c>
      <c r="E102" s="158"/>
      <c r="F102" s="158"/>
      <c r="G102" s="158"/>
      <c r="H102" s="158"/>
      <c r="I102" s="158"/>
      <c r="J102" s="159">
        <f>J243</f>
        <v>0</v>
      </c>
      <c r="K102" s="156"/>
      <c r="L102" s="160"/>
    </row>
    <row r="103" spans="2:12" s="10" customFormat="1" ht="14.85" customHeight="1">
      <c r="B103" s="155"/>
      <c r="C103" s="156"/>
      <c r="D103" s="157" t="s">
        <v>124</v>
      </c>
      <c r="E103" s="158"/>
      <c r="F103" s="158"/>
      <c r="G103" s="158"/>
      <c r="H103" s="158"/>
      <c r="I103" s="158"/>
      <c r="J103" s="159">
        <f>J250</f>
        <v>0</v>
      </c>
      <c r="K103" s="156"/>
      <c r="L103" s="160"/>
    </row>
    <row r="104" spans="2:12" s="10" customFormat="1" ht="14.85" customHeight="1">
      <c r="B104" s="155"/>
      <c r="C104" s="156"/>
      <c r="D104" s="157" t="s">
        <v>125</v>
      </c>
      <c r="E104" s="158"/>
      <c r="F104" s="158"/>
      <c r="G104" s="158"/>
      <c r="H104" s="158"/>
      <c r="I104" s="158"/>
      <c r="J104" s="159">
        <f>J305</f>
        <v>0</v>
      </c>
      <c r="K104" s="156"/>
      <c r="L104" s="160"/>
    </row>
    <row r="105" spans="2:12" s="10" customFormat="1" ht="19.899999999999999" customHeight="1">
      <c r="B105" s="155"/>
      <c r="C105" s="156"/>
      <c r="D105" s="157" t="s">
        <v>126</v>
      </c>
      <c r="E105" s="158"/>
      <c r="F105" s="158"/>
      <c r="G105" s="158"/>
      <c r="H105" s="158"/>
      <c r="I105" s="158"/>
      <c r="J105" s="159">
        <f>J320</f>
        <v>0</v>
      </c>
      <c r="K105" s="156"/>
      <c r="L105" s="160"/>
    </row>
    <row r="106" spans="2:12" s="10" customFormat="1" ht="19.899999999999999" customHeight="1">
      <c r="B106" s="155"/>
      <c r="C106" s="156"/>
      <c r="D106" s="157" t="s">
        <v>127</v>
      </c>
      <c r="E106" s="158"/>
      <c r="F106" s="158"/>
      <c r="G106" s="158"/>
      <c r="H106" s="158"/>
      <c r="I106" s="158"/>
      <c r="J106" s="159">
        <f>J574</f>
        <v>0</v>
      </c>
      <c r="K106" s="156"/>
      <c r="L106" s="160"/>
    </row>
    <row r="107" spans="2:12" s="10" customFormat="1" ht="19.899999999999999" customHeight="1">
      <c r="B107" s="155"/>
      <c r="C107" s="156"/>
      <c r="D107" s="157" t="s">
        <v>128</v>
      </c>
      <c r="E107" s="158"/>
      <c r="F107" s="158"/>
      <c r="G107" s="158"/>
      <c r="H107" s="158"/>
      <c r="I107" s="158"/>
      <c r="J107" s="159">
        <f>J583</f>
        <v>0</v>
      </c>
      <c r="K107" s="156"/>
      <c r="L107" s="160"/>
    </row>
    <row r="108" spans="2:12" s="9" customFormat="1" ht="24.95" customHeight="1">
      <c r="B108" s="149"/>
      <c r="C108" s="150"/>
      <c r="D108" s="151" t="s">
        <v>129</v>
      </c>
      <c r="E108" s="152"/>
      <c r="F108" s="152"/>
      <c r="G108" s="152"/>
      <c r="H108" s="152"/>
      <c r="I108" s="152"/>
      <c r="J108" s="153">
        <f>J585</f>
        <v>0</v>
      </c>
      <c r="K108" s="150"/>
      <c r="L108" s="154"/>
    </row>
    <row r="109" spans="2:12" s="10" customFormat="1" ht="19.899999999999999" customHeight="1">
      <c r="B109" s="155"/>
      <c r="C109" s="156"/>
      <c r="D109" s="157" t="s">
        <v>130</v>
      </c>
      <c r="E109" s="158"/>
      <c r="F109" s="158"/>
      <c r="G109" s="158"/>
      <c r="H109" s="158"/>
      <c r="I109" s="158"/>
      <c r="J109" s="159">
        <f>J586</f>
        <v>0</v>
      </c>
      <c r="K109" s="156"/>
      <c r="L109" s="160"/>
    </row>
    <row r="110" spans="2:12" s="10" customFormat="1" ht="19.899999999999999" customHeight="1">
      <c r="B110" s="155"/>
      <c r="C110" s="156"/>
      <c r="D110" s="157" t="s">
        <v>131</v>
      </c>
      <c r="E110" s="158"/>
      <c r="F110" s="158"/>
      <c r="G110" s="158"/>
      <c r="H110" s="158"/>
      <c r="I110" s="158"/>
      <c r="J110" s="159">
        <f>J597</f>
        <v>0</v>
      </c>
      <c r="K110" s="156"/>
      <c r="L110" s="160"/>
    </row>
    <row r="111" spans="2:12" s="10" customFormat="1" ht="19.899999999999999" customHeight="1">
      <c r="B111" s="155"/>
      <c r="C111" s="156"/>
      <c r="D111" s="157" t="s">
        <v>132</v>
      </c>
      <c r="E111" s="158"/>
      <c r="F111" s="158"/>
      <c r="G111" s="158"/>
      <c r="H111" s="158"/>
      <c r="I111" s="158"/>
      <c r="J111" s="159">
        <f>J721</f>
        <v>0</v>
      </c>
      <c r="K111" s="156"/>
      <c r="L111" s="160"/>
    </row>
    <row r="112" spans="2:12" s="10" customFormat="1" ht="19.899999999999999" customHeight="1">
      <c r="B112" s="155"/>
      <c r="C112" s="156"/>
      <c r="D112" s="157" t="s">
        <v>133</v>
      </c>
      <c r="E112" s="158"/>
      <c r="F112" s="158"/>
      <c r="G112" s="158"/>
      <c r="H112" s="158"/>
      <c r="I112" s="158"/>
      <c r="J112" s="159">
        <f>J760</f>
        <v>0</v>
      </c>
      <c r="K112" s="156"/>
      <c r="L112" s="160"/>
    </row>
    <row r="113" spans="1:31" s="10" customFormat="1" ht="19.899999999999999" customHeight="1">
      <c r="B113" s="155"/>
      <c r="C113" s="156"/>
      <c r="D113" s="157" t="s">
        <v>134</v>
      </c>
      <c r="E113" s="158"/>
      <c r="F113" s="158"/>
      <c r="G113" s="158"/>
      <c r="H113" s="158"/>
      <c r="I113" s="158"/>
      <c r="J113" s="159">
        <f>J805</f>
        <v>0</v>
      </c>
      <c r="K113" s="156"/>
      <c r="L113" s="160"/>
    </row>
    <row r="114" spans="1:31" s="10" customFormat="1" ht="19.899999999999999" customHeight="1">
      <c r="B114" s="155"/>
      <c r="C114" s="156"/>
      <c r="D114" s="157" t="s">
        <v>135</v>
      </c>
      <c r="E114" s="158"/>
      <c r="F114" s="158"/>
      <c r="G114" s="158"/>
      <c r="H114" s="158"/>
      <c r="I114" s="158"/>
      <c r="J114" s="159">
        <f>J824</f>
        <v>0</v>
      </c>
      <c r="K114" s="156"/>
      <c r="L114" s="160"/>
    </row>
    <row r="115" spans="1:31" s="10" customFormat="1" ht="19.899999999999999" customHeight="1">
      <c r="B115" s="155"/>
      <c r="C115" s="156"/>
      <c r="D115" s="157" t="s">
        <v>136</v>
      </c>
      <c r="E115" s="158"/>
      <c r="F115" s="158"/>
      <c r="G115" s="158"/>
      <c r="H115" s="158"/>
      <c r="I115" s="158"/>
      <c r="J115" s="159">
        <f>J833</f>
        <v>0</v>
      </c>
      <c r="K115" s="156"/>
      <c r="L115" s="160"/>
    </row>
    <row r="116" spans="1:31" s="10" customFormat="1" ht="19.899999999999999" customHeight="1">
      <c r="B116" s="155"/>
      <c r="C116" s="156"/>
      <c r="D116" s="157" t="s">
        <v>137</v>
      </c>
      <c r="E116" s="158"/>
      <c r="F116" s="158"/>
      <c r="G116" s="158"/>
      <c r="H116" s="158"/>
      <c r="I116" s="158"/>
      <c r="J116" s="159">
        <f>J848</f>
        <v>0</v>
      </c>
      <c r="K116" s="156"/>
      <c r="L116" s="160"/>
    </row>
    <row r="117" spans="1:31" s="10" customFormat="1" ht="19.899999999999999" customHeight="1">
      <c r="B117" s="155"/>
      <c r="C117" s="156"/>
      <c r="D117" s="157" t="s">
        <v>138</v>
      </c>
      <c r="E117" s="158"/>
      <c r="F117" s="158"/>
      <c r="G117" s="158"/>
      <c r="H117" s="158"/>
      <c r="I117" s="158"/>
      <c r="J117" s="159">
        <f>J912</f>
        <v>0</v>
      </c>
      <c r="K117" s="156"/>
      <c r="L117" s="160"/>
    </row>
    <row r="118" spans="1:31" s="9" customFormat="1" ht="24.95" customHeight="1">
      <c r="B118" s="149"/>
      <c r="C118" s="150"/>
      <c r="D118" s="151" t="s">
        <v>139</v>
      </c>
      <c r="E118" s="152"/>
      <c r="F118" s="152"/>
      <c r="G118" s="152"/>
      <c r="H118" s="152"/>
      <c r="I118" s="152"/>
      <c r="J118" s="153">
        <f>J918</f>
        <v>0</v>
      </c>
      <c r="K118" s="150"/>
      <c r="L118" s="154"/>
    </row>
    <row r="119" spans="1:31" s="2" customFormat="1" ht="21.7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6.95" customHeight="1">
      <c r="A120" s="35"/>
      <c r="B120" s="55"/>
      <c r="C120" s="56"/>
      <c r="D120" s="56"/>
      <c r="E120" s="56"/>
      <c r="F120" s="56"/>
      <c r="G120" s="56"/>
      <c r="H120" s="56"/>
      <c r="I120" s="56"/>
      <c r="J120" s="56"/>
      <c r="K120" s="56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4" spans="1:31" s="2" customFormat="1" ht="6.95" customHeight="1">
      <c r="A124" s="35"/>
      <c r="B124" s="57"/>
      <c r="C124" s="58"/>
      <c r="D124" s="58"/>
      <c r="E124" s="58"/>
      <c r="F124" s="58"/>
      <c r="G124" s="58"/>
      <c r="H124" s="58"/>
      <c r="I124" s="58"/>
      <c r="J124" s="58"/>
      <c r="K124" s="58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24.95" customHeight="1">
      <c r="A125" s="35"/>
      <c r="B125" s="36"/>
      <c r="C125" s="24" t="s">
        <v>140</v>
      </c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6.95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2" customHeight="1">
      <c r="A127" s="35"/>
      <c r="B127" s="36"/>
      <c r="C127" s="30" t="s">
        <v>16</v>
      </c>
      <c r="D127" s="37"/>
      <c r="E127" s="37"/>
      <c r="F127" s="37"/>
      <c r="G127" s="37"/>
      <c r="H127" s="37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23.25" customHeight="1">
      <c r="A128" s="35"/>
      <c r="B128" s="36"/>
      <c r="C128" s="37"/>
      <c r="D128" s="37"/>
      <c r="E128" s="326" t="str">
        <f>E7</f>
        <v>Obnova hřbitovní kaple Zmrtvýchvstání Páně v Knapovci a restaurování vnitřních omítek</v>
      </c>
      <c r="F128" s="327"/>
      <c r="G128" s="327"/>
      <c r="H128" s="327"/>
      <c r="I128" s="37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2" customHeight="1">
      <c r="A129" s="35"/>
      <c r="B129" s="36"/>
      <c r="C129" s="30" t="s">
        <v>111</v>
      </c>
      <c r="D129" s="37"/>
      <c r="E129" s="37"/>
      <c r="F129" s="37"/>
      <c r="G129" s="37"/>
      <c r="H129" s="37"/>
      <c r="I129" s="37"/>
      <c r="J129" s="37"/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16.5" customHeight="1">
      <c r="A130" s="35"/>
      <c r="B130" s="36"/>
      <c r="C130" s="37"/>
      <c r="D130" s="37"/>
      <c r="E130" s="297" t="str">
        <f>E9</f>
        <v>D.1.1. - Architektonicko - stavební řešení</v>
      </c>
      <c r="F130" s="328"/>
      <c r="G130" s="328"/>
      <c r="H130" s="328"/>
      <c r="I130" s="37"/>
      <c r="J130" s="37"/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2" customFormat="1" ht="6.95" customHeight="1">
      <c r="A131" s="35"/>
      <c r="B131" s="36"/>
      <c r="C131" s="37"/>
      <c r="D131" s="37"/>
      <c r="E131" s="37"/>
      <c r="F131" s="37"/>
      <c r="G131" s="37"/>
      <c r="H131" s="37"/>
      <c r="I131" s="37"/>
      <c r="J131" s="37"/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5" s="2" customFormat="1" ht="12" customHeight="1">
      <c r="A132" s="35"/>
      <c r="B132" s="36"/>
      <c r="C132" s="30" t="s">
        <v>20</v>
      </c>
      <c r="D132" s="37"/>
      <c r="E132" s="37"/>
      <c r="F132" s="28" t="str">
        <f>F12</f>
        <v>Knapovec</v>
      </c>
      <c r="G132" s="37"/>
      <c r="H132" s="37"/>
      <c r="I132" s="30" t="s">
        <v>22</v>
      </c>
      <c r="J132" s="67" t="str">
        <f>IF(J12="","",J12)</f>
        <v>25. 1. 2021</v>
      </c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5" s="2" customFormat="1" ht="6.95" customHeight="1">
      <c r="A133" s="35"/>
      <c r="B133" s="36"/>
      <c r="C133" s="37"/>
      <c r="D133" s="37"/>
      <c r="E133" s="37"/>
      <c r="F133" s="37"/>
      <c r="G133" s="37"/>
      <c r="H133" s="37"/>
      <c r="I133" s="37"/>
      <c r="J133" s="37"/>
      <c r="K133" s="37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65" s="2" customFormat="1" ht="15.2" customHeight="1">
      <c r="A134" s="35"/>
      <c r="B134" s="36"/>
      <c r="C134" s="30" t="s">
        <v>24</v>
      </c>
      <c r="D134" s="37"/>
      <c r="E134" s="37"/>
      <c r="F134" s="28" t="str">
        <f>E15</f>
        <v>Město Ústí nad Orlicí</v>
      </c>
      <c r="G134" s="37"/>
      <c r="H134" s="37"/>
      <c r="I134" s="30" t="s">
        <v>30</v>
      </c>
      <c r="J134" s="33" t="str">
        <f>E21</f>
        <v>INRECO, s.r.o.</v>
      </c>
      <c r="K134" s="37"/>
      <c r="L134" s="52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pans="1:65" s="2" customFormat="1" ht="15.2" customHeight="1">
      <c r="A135" s="35"/>
      <c r="B135" s="36"/>
      <c r="C135" s="30" t="s">
        <v>28</v>
      </c>
      <c r="D135" s="37"/>
      <c r="E135" s="37"/>
      <c r="F135" s="28" t="str">
        <f>IF(E18="","",E18)</f>
        <v>Vyplň údaj</v>
      </c>
      <c r="G135" s="37"/>
      <c r="H135" s="37"/>
      <c r="I135" s="30" t="s">
        <v>35</v>
      </c>
      <c r="J135" s="33" t="str">
        <f>E24</f>
        <v>BACing s.r.o.</v>
      </c>
      <c r="K135" s="37"/>
      <c r="L135" s="52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pans="1:65" s="2" customFormat="1" ht="10.35" customHeight="1">
      <c r="A136" s="35"/>
      <c r="B136" s="36"/>
      <c r="C136" s="37"/>
      <c r="D136" s="37"/>
      <c r="E136" s="37"/>
      <c r="F136" s="37"/>
      <c r="G136" s="37"/>
      <c r="H136" s="37"/>
      <c r="I136" s="37"/>
      <c r="J136" s="37"/>
      <c r="K136" s="37"/>
      <c r="L136" s="52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pans="1:65" s="11" customFormat="1" ht="29.25" customHeight="1">
      <c r="A137" s="161"/>
      <c r="B137" s="162"/>
      <c r="C137" s="163" t="s">
        <v>141</v>
      </c>
      <c r="D137" s="164" t="s">
        <v>65</v>
      </c>
      <c r="E137" s="164" t="s">
        <v>61</v>
      </c>
      <c r="F137" s="164" t="s">
        <v>62</v>
      </c>
      <c r="G137" s="164" t="s">
        <v>142</v>
      </c>
      <c r="H137" s="164" t="s">
        <v>143</v>
      </c>
      <c r="I137" s="164" t="s">
        <v>144</v>
      </c>
      <c r="J137" s="164" t="s">
        <v>115</v>
      </c>
      <c r="K137" s="165" t="s">
        <v>145</v>
      </c>
      <c r="L137" s="166"/>
      <c r="M137" s="76" t="s">
        <v>1</v>
      </c>
      <c r="N137" s="77" t="s">
        <v>44</v>
      </c>
      <c r="O137" s="77" t="s">
        <v>146</v>
      </c>
      <c r="P137" s="77" t="s">
        <v>147</v>
      </c>
      <c r="Q137" s="77" t="s">
        <v>148</v>
      </c>
      <c r="R137" s="77" t="s">
        <v>149</v>
      </c>
      <c r="S137" s="77" t="s">
        <v>150</v>
      </c>
      <c r="T137" s="78" t="s">
        <v>151</v>
      </c>
      <c r="U137" s="161"/>
      <c r="V137" s="161"/>
      <c r="W137" s="161"/>
      <c r="X137" s="161"/>
      <c r="Y137" s="161"/>
      <c r="Z137" s="161"/>
      <c r="AA137" s="161"/>
      <c r="AB137" s="161"/>
      <c r="AC137" s="161"/>
      <c r="AD137" s="161"/>
      <c r="AE137" s="161"/>
    </row>
    <row r="138" spans="1:65" s="2" customFormat="1" ht="22.9" customHeight="1">
      <c r="A138" s="35"/>
      <c r="B138" s="36"/>
      <c r="C138" s="83" t="s">
        <v>152</v>
      </c>
      <c r="D138" s="37"/>
      <c r="E138" s="37"/>
      <c r="F138" s="37"/>
      <c r="G138" s="37"/>
      <c r="H138" s="37"/>
      <c r="I138" s="37"/>
      <c r="J138" s="167">
        <f>BK138</f>
        <v>0</v>
      </c>
      <c r="K138" s="37"/>
      <c r="L138" s="40"/>
      <c r="M138" s="79"/>
      <c r="N138" s="168"/>
      <c r="O138" s="80"/>
      <c r="P138" s="169">
        <f>P139+P585+P918</f>
        <v>0</v>
      </c>
      <c r="Q138" s="80"/>
      <c r="R138" s="169">
        <f>R139+R585+R918</f>
        <v>24.879504643499999</v>
      </c>
      <c r="S138" s="80"/>
      <c r="T138" s="170">
        <f>T139+T585+T918</f>
        <v>41.180673000000006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79</v>
      </c>
      <c r="AU138" s="18" t="s">
        <v>117</v>
      </c>
      <c r="BK138" s="171">
        <f>BK139+BK585+BK918</f>
        <v>0</v>
      </c>
    </row>
    <row r="139" spans="1:65" s="12" customFormat="1" ht="25.9" customHeight="1">
      <c r="B139" s="172"/>
      <c r="C139" s="173"/>
      <c r="D139" s="174" t="s">
        <v>79</v>
      </c>
      <c r="E139" s="175" t="s">
        <v>153</v>
      </c>
      <c r="F139" s="175" t="s">
        <v>154</v>
      </c>
      <c r="G139" s="173"/>
      <c r="H139" s="173"/>
      <c r="I139" s="176"/>
      <c r="J139" s="177">
        <f>BK139</f>
        <v>0</v>
      </c>
      <c r="K139" s="173"/>
      <c r="L139" s="178"/>
      <c r="M139" s="179"/>
      <c r="N139" s="180"/>
      <c r="O139" s="180"/>
      <c r="P139" s="181">
        <f>P140+P149+P223+P320+P574+P583</f>
        <v>0</v>
      </c>
      <c r="Q139" s="180"/>
      <c r="R139" s="181">
        <f>R140+R149+R223+R320+R574+R583</f>
        <v>16.036590883500001</v>
      </c>
      <c r="S139" s="180"/>
      <c r="T139" s="182">
        <f>T140+T149+T223+T320+T574+T583</f>
        <v>34.682885000000006</v>
      </c>
      <c r="AR139" s="183" t="s">
        <v>88</v>
      </c>
      <c r="AT139" s="184" t="s">
        <v>79</v>
      </c>
      <c r="AU139" s="184" t="s">
        <v>80</v>
      </c>
      <c r="AY139" s="183" t="s">
        <v>155</v>
      </c>
      <c r="BK139" s="185">
        <f>BK140+BK149+BK223+BK320+BK574+BK583</f>
        <v>0</v>
      </c>
    </row>
    <row r="140" spans="1:65" s="12" customFormat="1" ht="22.9" customHeight="1">
      <c r="B140" s="172"/>
      <c r="C140" s="173"/>
      <c r="D140" s="174" t="s">
        <v>79</v>
      </c>
      <c r="E140" s="186" t="s">
        <v>156</v>
      </c>
      <c r="F140" s="186" t="s">
        <v>157</v>
      </c>
      <c r="G140" s="173"/>
      <c r="H140" s="173"/>
      <c r="I140" s="176"/>
      <c r="J140" s="187">
        <f>BK140</f>
        <v>0</v>
      </c>
      <c r="K140" s="173"/>
      <c r="L140" s="178"/>
      <c r="M140" s="179"/>
      <c r="N140" s="180"/>
      <c r="O140" s="180"/>
      <c r="P140" s="181">
        <f>SUM(P141:P148)</f>
        <v>0</v>
      </c>
      <c r="Q140" s="180"/>
      <c r="R140" s="181">
        <f>SUM(R141:R148)</f>
        <v>2.73217</v>
      </c>
      <c r="S140" s="180"/>
      <c r="T140" s="182">
        <f>SUM(T141:T148)</f>
        <v>0</v>
      </c>
      <c r="AR140" s="183" t="s">
        <v>88</v>
      </c>
      <c r="AT140" s="184" t="s">
        <v>79</v>
      </c>
      <c r="AU140" s="184" t="s">
        <v>88</v>
      </c>
      <c r="AY140" s="183" t="s">
        <v>155</v>
      </c>
      <c r="BK140" s="185">
        <f>SUM(BK141:BK148)</f>
        <v>0</v>
      </c>
    </row>
    <row r="141" spans="1:65" s="2" customFormat="1" ht="14.45" customHeight="1">
      <c r="A141" s="35"/>
      <c r="B141" s="36"/>
      <c r="C141" s="188" t="s">
        <v>88</v>
      </c>
      <c r="D141" s="188" t="s">
        <v>158</v>
      </c>
      <c r="E141" s="189" t="s">
        <v>159</v>
      </c>
      <c r="F141" s="190" t="s">
        <v>160</v>
      </c>
      <c r="G141" s="191" t="s">
        <v>102</v>
      </c>
      <c r="H141" s="192">
        <v>23.757999999999999</v>
      </c>
      <c r="I141" s="193"/>
      <c r="J141" s="194">
        <f>ROUND(I141*H141,2)</f>
        <v>0</v>
      </c>
      <c r="K141" s="190" t="s">
        <v>161</v>
      </c>
      <c r="L141" s="40"/>
      <c r="M141" s="195" t="s">
        <v>1</v>
      </c>
      <c r="N141" s="196" t="s">
        <v>45</v>
      </c>
      <c r="O141" s="72"/>
      <c r="P141" s="197">
        <f>O141*H141</f>
        <v>0</v>
      </c>
      <c r="Q141" s="197">
        <v>0.115</v>
      </c>
      <c r="R141" s="197">
        <f>Q141*H141</f>
        <v>2.73217</v>
      </c>
      <c r="S141" s="197">
        <v>0</v>
      </c>
      <c r="T141" s="198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9" t="s">
        <v>162</v>
      </c>
      <c r="AT141" s="199" t="s">
        <v>158</v>
      </c>
      <c r="AU141" s="199" t="s">
        <v>90</v>
      </c>
      <c r="AY141" s="18" t="s">
        <v>155</v>
      </c>
      <c r="BE141" s="200">
        <f>IF(N141="základní",J141,0)</f>
        <v>0</v>
      </c>
      <c r="BF141" s="200">
        <f>IF(N141="snížená",J141,0)</f>
        <v>0</v>
      </c>
      <c r="BG141" s="200">
        <f>IF(N141="zákl. přenesená",J141,0)</f>
        <v>0</v>
      </c>
      <c r="BH141" s="200">
        <f>IF(N141="sníž. přenesená",J141,0)</f>
        <v>0</v>
      </c>
      <c r="BI141" s="200">
        <f>IF(N141="nulová",J141,0)</f>
        <v>0</v>
      </c>
      <c r="BJ141" s="18" t="s">
        <v>88</v>
      </c>
      <c r="BK141" s="200">
        <f>ROUND(I141*H141,2)</f>
        <v>0</v>
      </c>
      <c r="BL141" s="18" t="s">
        <v>162</v>
      </c>
      <c r="BM141" s="199" t="s">
        <v>163</v>
      </c>
    </row>
    <row r="142" spans="1:65" s="13" customFormat="1" ht="11.25">
      <c r="B142" s="201"/>
      <c r="C142" s="202"/>
      <c r="D142" s="203" t="s">
        <v>164</v>
      </c>
      <c r="E142" s="204" t="s">
        <v>1</v>
      </c>
      <c r="F142" s="205" t="s">
        <v>165</v>
      </c>
      <c r="G142" s="202"/>
      <c r="H142" s="204" t="s">
        <v>1</v>
      </c>
      <c r="I142" s="206"/>
      <c r="J142" s="202"/>
      <c r="K142" s="202"/>
      <c r="L142" s="207"/>
      <c r="M142" s="208"/>
      <c r="N142" s="209"/>
      <c r="O142" s="209"/>
      <c r="P142" s="209"/>
      <c r="Q142" s="209"/>
      <c r="R142" s="209"/>
      <c r="S142" s="209"/>
      <c r="T142" s="210"/>
      <c r="AT142" s="211" t="s">
        <v>164</v>
      </c>
      <c r="AU142" s="211" t="s">
        <v>90</v>
      </c>
      <c r="AV142" s="13" t="s">
        <v>88</v>
      </c>
      <c r="AW142" s="13" t="s">
        <v>34</v>
      </c>
      <c r="AX142" s="13" t="s">
        <v>80</v>
      </c>
      <c r="AY142" s="211" t="s">
        <v>155</v>
      </c>
    </row>
    <row r="143" spans="1:65" s="13" customFormat="1" ht="11.25">
      <c r="B143" s="201"/>
      <c r="C143" s="202"/>
      <c r="D143" s="203" t="s">
        <v>164</v>
      </c>
      <c r="E143" s="204" t="s">
        <v>1</v>
      </c>
      <c r="F143" s="205" t="s">
        <v>166</v>
      </c>
      <c r="G143" s="202"/>
      <c r="H143" s="204" t="s">
        <v>1</v>
      </c>
      <c r="I143" s="206"/>
      <c r="J143" s="202"/>
      <c r="K143" s="202"/>
      <c r="L143" s="207"/>
      <c r="M143" s="208"/>
      <c r="N143" s="209"/>
      <c r="O143" s="209"/>
      <c r="P143" s="209"/>
      <c r="Q143" s="209"/>
      <c r="R143" s="209"/>
      <c r="S143" s="209"/>
      <c r="T143" s="210"/>
      <c r="AT143" s="211" t="s">
        <v>164</v>
      </c>
      <c r="AU143" s="211" t="s">
        <v>90</v>
      </c>
      <c r="AV143" s="13" t="s">
        <v>88</v>
      </c>
      <c r="AW143" s="13" t="s">
        <v>34</v>
      </c>
      <c r="AX143" s="13" t="s">
        <v>80</v>
      </c>
      <c r="AY143" s="211" t="s">
        <v>155</v>
      </c>
    </row>
    <row r="144" spans="1:65" s="13" customFormat="1" ht="11.25">
      <c r="B144" s="201"/>
      <c r="C144" s="202"/>
      <c r="D144" s="203" t="s">
        <v>164</v>
      </c>
      <c r="E144" s="204" t="s">
        <v>1</v>
      </c>
      <c r="F144" s="205" t="s">
        <v>167</v>
      </c>
      <c r="G144" s="202"/>
      <c r="H144" s="204" t="s">
        <v>1</v>
      </c>
      <c r="I144" s="206"/>
      <c r="J144" s="202"/>
      <c r="K144" s="202"/>
      <c r="L144" s="207"/>
      <c r="M144" s="208"/>
      <c r="N144" s="209"/>
      <c r="O144" s="209"/>
      <c r="P144" s="209"/>
      <c r="Q144" s="209"/>
      <c r="R144" s="209"/>
      <c r="S144" s="209"/>
      <c r="T144" s="210"/>
      <c r="AT144" s="211" t="s">
        <v>164</v>
      </c>
      <c r="AU144" s="211" t="s">
        <v>90</v>
      </c>
      <c r="AV144" s="13" t="s">
        <v>88</v>
      </c>
      <c r="AW144" s="13" t="s">
        <v>34</v>
      </c>
      <c r="AX144" s="13" t="s">
        <v>80</v>
      </c>
      <c r="AY144" s="211" t="s">
        <v>155</v>
      </c>
    </row>
    <row r="145" spans="1:65" s="13" customFormat="1" ht="11.25">
      <c r="B145" s="201"/>
      <c r="C145" s="202"/>
      <c r="D145" s="203" t="s">
        <v>164</v>
      </c>
      <c r="E145" s="204" t="s">
        <v>1</v>
      </c>
      <c r="F145" s="205" t="s">
        <v>168</v>
      </c>
      <c r="G145" s="202"/>
      <c r="H145" s="204" t="s">
        <v>1</v>
      </c>
      <c r="I145" s="206"/>
      <c r="J145" s="202"/>
      <c r="K145" s="202"/>
      <c r="L145" s="207"/>
      <c r="M145" s="208"/>
      <c r="N145" s="209"/>
      <c r="O145" s="209"/>
      <c r="P145" s="209"/>
      <c r="Q145" s="209"/>
      <c r="R145" s="209"/>
      <c r="S145" s="209"/>
      <c r="T145" s="210"/>
      <c r="AT145" s="211" t="s">
        <v>164</v>
      </c>
      <c r="AU145" s="211" t="s">
        <v>90</v>
      </c>
      <c r="AV145" s="13" t="s">
        <v>88</v>
      </c>
      <c r="AW145" s="13" t="s">
        <v>34</v>
      </c>
      <c r="AX145" s="13" t="s">
        <v>80</v>
      </c>
      <c r="AY145" s="211" t="s">
        <v>155</v>
      </c>
    </row>
    <row r="146" spans="1:65" s="13" customFormat="1" ht="11.25">
      <c r="B146" s="201"/>
      <c r="C146" s="202"/>
      <c r="D146" s="203" t="s">
        <v>164</v>
      </c>
      <c r="E146" s="204" t="s">
        <v>1</v>
      </c>
      <c r="F146" s="205" t="s">
        <v>169</v>
      </c>
      <c r="G146" s="202"/>
      <c r="H146" s="204" t="s">
        <v>1</v>
      </c>
      <c r="I146" s="206"/>
      <c r="J146" s="202"/>
      <c r="K146" s="202"/>
      <c r="L146" s="207"/>
      <c r="M146" s="208"/>
      <c r="N146" s="209"/>
      <c r="O146" s="209"/>
      <c r="P146" s="209"/>
      <c r="Q146" s="209"/>
      <c r="R146" s="209"/>
      <c r="S146" s="209"/>
      <c r="T146" s="210"/>
      <c r="AT146" s="211" t="s">
        <v>164</v>
      </c>
      <c r="AU146" s="211" t="s">
        <v>90</v>
      </c>
      <c r="AV146" s="13" t="s">
        <v>88</v>
      </c>
      <c r="AW146" s="13" t="s">
        <v>34</v>
      </c>
      <c r="AX146" s="13" t="s">
        <v>80</v>
      </c>
      <c r="AY146" s="211" t="s">
        <v>155</v>
      </c>
    </row>
    <row r="147" spans="1:65" s="14" customFormat="1" ht="11.25">
      <c r="B147" s="212"/>
      <c r="C147" s="213"/>
      <c r="D147" s="203" t="s">
        <v>164</v>
      </c>
      <c r="E147" s="214" t="s">
        <v>1</v>
      </c>
      <c r="F147" s="215" t="s">
        <v>170</v>
      </c>
      <c r="G147" s="213"/>
      <c r="H147" s="216">
        <v>23.757999999999999</v>
      </c>
      <c r="I147" s="217"/>
      <c r="J147" s="213"/>
      <c r="K147" s="213"/>
      <c r="L147" s="218"/>
      <c r="M147" s="219"/>
      <c r="N147" s="220"/>
      <c r="O147" s="220"/>
      <c r="P147" s="220"/>
      <c r="Q147" s="220"/>
      <c r="R147" s="220"/>
      <c r="S147" s="220"/>
      <c r="T147" s="221"/>
      <c r="AT147" s="222" t="s">
        <v>164</v>
      </c>
      <c r="AU147" s="222" t="s">
        <v>90</v>
      </c>
      <c r="AV147" s="14" t="s">
        <v>90</v>
      </c>
      <c r="AW147" s="14" t="s">
        <v>34</v>
      </c>
      <c r="AX147" s="14" t="s">
        <v>80</v>
      </c>
      <c r="AY147" s="222" t="s">
        <v>155</v>
      </c>
    </row>
    <row r="148" spans="1:65" s="15" customFormat="1" ht="11.25">
      <c r="B148" s="223"/>
      <c r="C148" s="224"/>
      <c r="D148" s="203" t="s">
        <v>164</v>
      </c>
      <c r="E148" s="225" t="s">
        <v>1</v>
      </c>
      <c r="F148" s="226" t="s">
        <v>171</v>
      </c>
      <c r="G148" s="224"/>
      <c r="H148" s="227">
        <v>23.757999999999999</v>
      </c>
      <c r="I148" s="228"/>
      <c r="J148" s="224"/>
      <c r="K148" s="224"/>
      <c r="L148" s="229"/>
      <c r="M148" s="230"/>
      <c r="N148" s="231"/>
      <c r="O148" s="231"/>
      <c r="P148" s="231"/>
      <c r="Q148" s="231"/>
      <c r="R148" s="231"/>
      <c r="S148" s="231"/>
      <c r="T148" s="232"/>
      <c r="AT148" s="233" t="s">
        <v>164</v>
      </c>
      <c r="AU148" s="233" t="s">
        <v>90</v>
      </c>
      <c r="AV148" s="15" t="s">
        <v>162</v>
      </c>
      <c r="AW148" s="15" t="s">
        <v>34</v>
      </c>
      <c r="AX148" s="15" t="s">
        <v>88</v>
      </c>
      <c r="AY148" s="233" t="s">
        <v>155</v>
      </c>
    </row>
    <row r="149" spans="1:65" s="12" customFormat="1" ht="22.9" customHeight="1">
      <c r="B149" s="172"/>
      <c r="C149" s="173"/>
      <c r="D149" s="174" t="s">
        <v>79</v>
      </c>
      <c r="E149" s="186" t="s">
        <v>172</v>
      </c>
      <c r="F149" s="186" t="s">
        <v>173</v>
      </c>
      <c r="G149" s="173"/>
      <c r="H149" s="173"/>
      <c r="I149" s="176"/>
      <c r="J149" s="187">
        <f>BK149</f>
        <v>0</v>
      </c>
      <c r="K149" s="173"/>
      <c r="L149" s="178"/>
      <c r="M149" s="179"/>
      <c r="N149" s="180"/>
      <c r="O149" s="180"/>
      <c r="P149" s="181">
        <f>SUM(P150:P222)</f>
        <v>0</v>
      </c>
      <c r="Q149" s="180"/>
      <c r="R149" s="181">
        <f>SUM(R150:R222)</f>
        <v>10.054193585</v>
      </c>
      <c r="S149" s="180"/>
      <c r="T149" s="182">
        <f>SUM(T150:T222)</f>
        <v>0.44</v>
      </c>
      <c r="AR149" s="183" t="s">
        <v>88</v>
      </c>
      <c r="AT149" s="184" t="s">
        <v>79</v>
      </c>
      <c r="AU149" s="184" t="s">
        <v>88</v>
      </c>
      <c r="AY149" s="183" t="s">
        <v>155</v>
      </c>
      <c r="BK149" s="185">
        <f>SUM(BK150:BK222)</f>
        <v>0</v>
      </c>
    </row>
    <row r="150" spans="1:65" s="2" customFormat="1" ht="24.2" customHeight="1">
      <c r="A150" s="35"/>
      <c r="B150" s="36"/>
      <c r="C150" s="188" t="s">
        <v>90</v>
      </c>
      <c r="D150" s="188" t="s">
        <v>158</v>
      </c>
      <c r="E150" s="189" t="s">
        <v>174</v>
      </c>
      <c r="F150" s="190" t="s">
        <v>175</v>
      </c>
      <c r="G150" s="191" t="s">
        <v>102</v>
      </c>
      <c r="H150" s="192">
        <v>8</v>
      </c>
      <c r="I150" s="193"/>
      <c r="J150" s="194">
        <f>ROUND(I150*H150,2)</f>
        <v>0</v>
      </c>
      <c r="K150" s="190" t="s">
        <v>161</v>
      </c>
      <c r="L150" s="40"/>
      <c r="M150" s="195" t="s">
        <v>1</v>
      </c>
      <c r="N150" s="196" t="s">
        <v>45</v>
      </c>
      <c r="O150" s="72"/>
      <c r="P150" s="197">
        <f>O150*H150</f>
        <v>0</v>
      </c>
      <c r="Q150" s="197">
        <v>3.1668000000000002E-2</v>
      </c>
      <c r="R150" s="197">
        <f>Q150*H150</f>
        <v>0.25334400000000001</v>
      </c>
      <c r="S150" s="197">
        <v>3.6999999999999998E-2</v>
      </c>
      <c r="T150" s="198">
        <f>S150*H150</f>
        <v>0.29599999999999999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9" t="s">
        <v>162</v>
      </c>
      <c r="AT150" s="199" t="s">
        <v>158</v>
      </c>
      <c r="AU150" s="199" t="s">
        <v>90</v>
      </c>
      <c r="AY150" s="18" t="s">
        <v>155</v>
      </c>
      <c r="BE150" s="200">
        <f>IF(N150="základní",J150,0)</f>
        <v>0</v>
      </c>
      <c r="BF150" s="200">
        <f>IF(N150="snížená",J150,0)</f>
        <v>0</v>
      </c>
      <c r="BG150" s="200">
        <f>IF(N150="zákl. přenesená",J150,0)</f>
        <v>0</v>
      </c>
      <c r="BH150" s="200">
        <f>IF(N150="sníž. přenesená",J150,0)</f>
        <v>0</v>
      </c>
      <c r="BI150" s="200">
        <f>IF(N150="nulová",J150,0)</f>
        <v>0</v>
      </c>
      <c r="BJ150" s="18" t="s">
        <v>88</v>
      </c>
      <c r="BK150" s="200">
        <f>ROUND(I150*H150,2)</f>
        <v>0</v>
      </c>
      <c r="BL150" s="18" t="s">
        <v>162</v>
      </c>
      <c r="BM150" s="199" t="s">
        <v>176</v>
      </c>
    </row>
    <row r="151" spans="1:65" s="13" customFormat="1" ht="11.25">
      <c r="B151" s="201"/>
      <c r="C151" s="202"/>
      <c r="D151" s="203" t="s">
        <v>164</v>
      </c>
      <c r="E151" s="204" t="s">
        <v>1</v>
      </c>
      <c r="F151" s="205" t="s">
        <v>165</v>
      </c>
      <c r="G151" s="202"/>
      <c r="H151" s="204" t="s">
        <v>1</v>
      </c>
      <c r="I151" s="206"/>
      <c r="J151" s="202"/>
      <c r="K151" s="202"/>
      <c r="L151" s="207"/>
      <c r="M151" s="208"/>
      <c r="N151" s="209"/>
      <c r="O151" s="209"/>
      <c r="P151" s="209"/>
      <c r="Q151" s="209"/>
      <c r="R151" s="209"/>
      <c r="S151" s="209"/>
      <c r="T151" s="210"/>
      <c r="AT151" s="211" t="s">
        <v>164</v>
      </c>
      <c r="AU151" s="211" t="s">
        <v>90</v>
      </c>
      <c r="AV151" s="13" t="s">
        <v>88</v>
      </c>
      <c r="AW151" s="13" t="s">
        <v>34</v>
      </c>
      <c r="AX151" s="13" t="s">
        <v>80</v>
      </c>
      <c r="AY151" s="211" t="s">
        <v>155</v>
      </c>
    </row>
    <row r="152" spans="1:65" s="13" customFormat="1" ht="11.25">
      <c r="B152" s="201"/>
      <c r="C152" s="202"/>
      <c r="D152" s="203" t="s">
        <v>164</v>
      </c>
      <c r="E152" s="204" t="s">
        <v>1</v>
      </c>
      <c r="F152" s="205" t="s">
        <v>177</v>
      </c>
      <c r="G152" s="202"/>
      <c r="H152" s="204" t="s">
        <v>1</v>
      </c>
      <c r="I152" s="206"/>
      <c r="J152" s="202"/>
      <c r="K152" s="202"/>
      <c r="L152" s="207"/>
      <c r="M152" s="208"/>
      <c r="N152" s="209"/>
      <c r="O152" s="209"/>
      <c r="P152" s="209"/>
      <c r="Q152" s="209"/>
      <c r="R152" s="209"/>
      <c r="S152" s="209"/>
      <c r="T152" s="210"/>
      <c r="AT152" s="211" t="s">
        <v>164</v>
      </c>
      <c r="AU152" s="211" t="s">
        <v>90</v>
      </c>
      <c r="AV152" s="13" t="s">
        <v>88</v>
      </c>
      <c r="AW152" s="13" t="s">
        <v>34</v>
      </c>
      <c r="AX152" s="13" t="s">
        <v>80</v>
      </c>
      <c r="AY152" s="211" t="s">
        <v>155</v>
      </c>
    </row>
    <row r="153" spans="1:65" s="14" customFormat="1" ht="11.25">
      <c r="B153" s="212"/>
      <c r="C153" s="213"/>
      <c r="D153" s="203" t="s">
        <v>164</v>
      </c>
      <c r="E153" s="214" t="s">
        <v>1</v>
      </c>
      <c r="F153" s="215" t="s">
        <v>178</v>
      </c>
      <c r="G153" s="213"/>
      <c r="H153" s="216">
        <v>8</v>
      </c>
      <c r="I153" s="217"/>
      <c r="J153" s="213"/>
      <c r="K153" s="213"/>
      <c r="L153" s="218"/>
      <c r="M153" s="219"/>
      <c r="N153" s="220"/>
      <c r="O153" s="220"/>
      <c r="P153" s="220"/>
      <c r="Q153" s="220"/>
      <c r="R153" s="220"/>
      <c r="S153" s="220"/>
      <c r="T153" s="221"/>
      <c r="AT153" s="222" t="s">
        <v>164</v>
      </c>
      <c r="AU153" s="222" t="s">
        <v>90</v>
      </c>
      <c r="AV153" s="14" t="s">
        <v>90</v>
      </c>
      <c r="AW153" s="14" t="s">
        <v>34</v>
      </c>
      <c r="AX153" s="14" t="s">
        <v>80</v>
      </c>
      <c r="AY153" s="222" t="s">
        <v>155</v>
      </c>
    </row>
    <row r="154" spans="1:65" s="15" customFormat="1" ht="11.25">
      <c r="B154" s="223"/>
      <c r="C154" s="224"/>
      <c r="D154" s="203" t="s">
        <v>164</v>
      </c>
      <c r="E154" s="225" t="s">
        <v>1</v>
      </c>
      <c r="F154" s="226" t="s">
        <v>171</v>
      </c>
      <c r="G154" s="224"/>
      <c r="H154" s="227">
        <v>8</v>
      </c>
      <c r="I154" s="228"/>
      <c r="J154" s="224"/>
      <c r="K154" s="224"/>
      <c r="L154" s="229"/>
      <c r="M154" s="230"/>
      <c r="N154" s="231"/>
      <c r="O154" s="231"/>
      <c r="P154" s="231"/>
      <c r="Q154" s="231"/>
      <c r="R154" s="231"/>
      <c r="S154" s="231"/>
      <c r="T154" s="232"/>
      <c r="AT154" s="233" t="s">
        <v>164</v>
      </c>
      <c r="AU154" s="233" t="s">
        <v>90</v>
      </c>
      <c r="AV154" s="15" t="s">
        <v>162</v>
      </c>
      <c r="AW154" s="15" t="s">
        <v>34</v>
      </c>
      <c r="AX154" s="15" t="s">
        <v>88</v>
      </c>
      <c r="AY154" s="233" t="s">
        <v>155</v>
      </c>
    </row>
    <row r="155" spans="1:65" s="2" customFormat="1" ht="24.2" customHeight="1">
      <c r="A155" s="35"/>
      <c r="B155" s="36"/>
      <c r="C155" s="188" t="s">
        <v>179</v>
      </c>
      <c r="D155" s="188" t="s">
        <v>158</v>
      </c>
      <c r="E155" s="189" t="s">
        <v>180</v>
      </c>
      <c r="F155" s="190" t="s">
        <v>181</v>
      </c>
      <c r="G155" s="191" t="s">
        <v>102</v>
      </c>
      <c r="H155" s="192">
        <v>72</v>
      </c>
      <c r="I155" s="193"/>
      <c r="J155" s="194">
        <f>ROUND(I155*H155,2)</f>
        <v>0</v>
      </c>
      <c r="K155" s="190" t="s">
        <v>161</v>
      </c>
      <c r="L155" s="40"/>
      <c r="M155" s="195" t="s">
        <v>1</v>
      </c>
      <c r="N155" s="196" t="s">
        <v>45</v>
      </c>
      <c r="O155" s="72"/>
      <c r="P155" s="197">
        <f>O155*H155</f>
        <v>0</v>
      </c>
      <c r="Q155" s="197">
        <v>2.2000000000000001E-4</v>
      </c>
      <c r="R155" s="197">
        <f>Q155*H155</f>
        <v>1.584E-2</v>
      </c>
      <c r="S155" s="197">
        <v>2E-3</v>
      </c>
      <c r="T155" s="198">
        <f>S155*H155</f>
        <v>0.14400000000000002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9" t="s">
        <v>162</v>
      </c>
      <c r="AT155" s="199" t="s">
        <v>158</v>
      </c>
      <c r="AU155" s="199" t="s">
        <v>90</v>
      </c>
      <c r="AY155" s="18" t="s">
        <v>155</v>
      </c>
      <c r="BE155" s="200">
        <f>IF(N155="základní",J155,0)</f>
        <v>0</v>
      </c>
      <c r="BF155" s="200">
        <f>IF(N155="snížená",J155,0)</f>
        <v>0</v>
      </c>
      <c r="BG155" s="200">
        <f>IF(N155="zákl. přenesená",J155,0)</f>
        <v>0</v>
      </c>
      <c r="BH155" s="200">
        <f>IF(N155="sníž. přenesená",J155,0)</f>
        <v>0</v>
      </c>
      <c r="BI155" s="200">
        <f>IF(N155="nulová",J155,0)</f>
        <v>0</v>
      </c>
      <c r="BJ155" s="18" t="s">
        <v>88</v>
      </c>
      <c r="BK155" s="200">
        <f>ROUND(I155*H155,2)</f>
        <v>0</v>
      </c>
      <c r="BL155" s="18" t="s">
        <v>162</v>
      </c>
      <c r="BM155" s="199" t="s">
        <v>182</v>
      </c>
    </row>
    <row r="156" spans="1:65" s="13" customFormat="1" ht="11.25">
      <c r="B156" s="201"/>
      <c r="C156" s="202"/>
      <c r="D156" s="203" t="s">
        <v>164</v>
      </c>
      <c r="E156" s="204" t="s">
        <v>1</v>
      </c>
      <c r="F156" s="205" t="s">
        <v>165</v>
      </c>
      <c r="G156" s="202"/>
      <c r="H156" s="204" t="s">
        <v>1</v>
      </c>
      <c r="I156" s="206"/>
      <c r="J156" s="202"/>
      <c r="K156" s="202"/>
      <c r="L156" s="207"/>
      <c r="M156" s="208"/>
      <c r="N156" s="209"/>
      <c r="O156" s="209"/>
      <c r="P156" s="209"/>
      <c r="Q156" s="209"/>
      <c r="R156" s="209"/>
      <c r="S156" s="209"/>
      <c r="T156" s="210"/>
      <c r="AT156" s="211" t="s">
        <v>164</v>
      </c>
      <c r="AU156" s="211" t="s">
        <v>90</v>
      </c>
      <c r="AV156" s="13" t="s">
        <v>88</v>
      </c>
      <c r="AW156" s="13" t="s">
        <v>34</v>
      </c>
      <c r="AX156" s="13" t="s">
        <v>80</v>
      </c>
      <c r="AY156" s="211" t="s">
        <v>155</v>
      </c>
    </row>
    <row r="157" spans="1:65" s="13" customFormat="1" ht="11.25">
      <c r="B157" s="201"/>
      <c r="C157" s="202"/>
      <c r="D157" s="203" t="s">
        <v>164</v>
      </c>
      <c r="E157" s="204" t="s">
        <v>1</v>
      </c>
      <c r="F157" s="205" t="s">
        <v>177</v>
      </c>
      <c r="G157" s="202"/>
      <c r="H157" s="204" t="s">
        <v>1</v>
      </c>
      <c r="I157" s="206"/>
      <c r="J157" s="202"/>
      <c r="K157" s="202"/>
      <c r="L157" s="207"/>
      <c r="M157" s="208"/>
      <c r="N157" s="209"/>
      <c r="O157" s="209"/>
      <c r="P157" s="209"/>
      <c r="Q157" s="209"/>
      <c r="R157" s="209"/>
      <c r="S157" s="209"/>
      <c r="T157" s="210"/>
      <c r="AT157" s="211" t="s">
        <v>164</v>
      </c>
      <c r="AU157" s="211" t="s">
        <v>90</v>
      </c>
      <c r="AV157" s="13" t="s">
        <v>88</v>
      </c>
      <c r="AW157" s="13" t="s">
        <v>34</v>
      </c>
      <c r="AX157" s="13" t="s">
        <v>80</v>
      </c>
      <c r="AY157" s="211" t="s">
        <v>155</v>
      </c>
    </row>
    <row r="158" spans="1:65" s="14" customFormat="1" ht="11.25">
      <c r="B158" s="212"/>
      <c r="C158" s="213"/>
      <c r="D158" s="203" t="s">
        <v>164</v>
      </c>
      <c r="E158" s="214" t="s">
        <v>1</v>
      </c>
      <c r="F158" s="215" t="s">
        <v>183</v>
      </c>
      <c r="G158" s="213"/>
      <c r="H158" s="216">
        <v>72</v>
      </c>
      <c r="I158" s="217"/>
      <c r="J158" s="213"/>
      <c r="K158" s="213"/>
      <c r="L158" s="218"/>
      <c r="M158" s="219"/>
      <c r="N158" s="220"/>
      <c r="O158" s="220"/>
      <c r="P158" s="220"/>
      <c r="Q158" s="220"/>
      <c r="R158" s="220"/>
      <c r="S158" s="220"/>
      <c r="T158" s="221"/>
      <c r="AT158" s="222" t="s">
        <v>164</v>
      </c>
      <c r="AU158" s="222" t="s">
        <v>90</v>
      </c>
      <c r="AV158" s="14" t="s">
        <v>90</v>
      </c>
      <c r="AW158" s="14" t="s">
        <v>34</v>
      </c>
      <c r="AX158" s="14" t="s">
        <v>80</v>
      </c>
      <c r="AY158" s="222" t="s">
        <v>155</v>
      </c>
    </row>
    <row r="159" spans="1:65" s="15" customFormat="1" ht="11.25">
      <c r="B159" s="223"/>
      <c r="C159" s="224"/>
      <c r="D159" s="203" t="s">
        <v>164</v>
      </c>
      <c r="E159" s="225" t="s">
        <v>1</v>
      </c>
      <c r="F159" s="226" t="s">
        <v>171</v>
      </c>
      <c r="G159" s="224"/>
      <c r="H159" s="227">
        <v>72</v>
      </c>
      <c r="I159" s="228"/>
      <c r="J159" s="224"/>
      <c r="K159" s="224"/>
      <c r="L159" s="229"/>
      <c r="M159" s="230"/>
      <c r="N159" s="231"/>
      <c r="O159" s="231"/>
      <c r="P159" s="231"/>
      <c r="Q159" s="231"/>
      <c r="R159" s="231"/>
      <c r="S159" s="231"/>
      <c r="T159" s="232"/>
      <c r="AT159" s="233" t="s">
        <v>164</v>
      </c>
      <c r="AU159" s="233" t="s">
        <v>90</v>
      </c>
      <c r="AV159" s="15" t="s">
        <v>162</v>
      </c>
      <c r="AW159" s="15" t="s">
        <v>34</v>
      </c>
      <c r="AX159" s="15" t="s">
        <v>88</v>
      </c>
      <c r="AY159" s="233" t="s">
        <v>155</v>
      </c>
    </row>
    <row r="160" spans="1:65" s="2" customFormat="1" ht="24.2" customHeight="1">
      <c r="A160" s="35"/>
      <c r="B160" s="36"/>
      <c r="C160" s="188" t="s">
        <v>162</v>
      </c>
      <c r="D160" s="188" t="s">
        <v>158</v>
      </c>
      <c r="E160" s="189" t="s">
        <v>184</v>
      </c>
      <c r="F160" s="190" t="s">
        <v>185</v>
      </c>
      <c r="G160" s="191" t="s">
        <v>102</v>
      </c>
      <c r="H160" s="192">
        <v>70.594999999999999</v>
      </c>
      <c r="I160" s="193"/>
      <c r="J160" s="194">
        <f>ROUND(I160*H160,2)</f>
        <v>0</v>
      </c>
      <c r="K160" s="190" t="s">
        <v>1</v>
      </c>
      <c r="L160" s="40"/>
      <c r="M160" s="195" t="s">
        <v>1</v>
      </c>
      <c r="N160" s="196" t="s">
        <v>45</v>
      </c>
      <c r="O160" s="72"/>
      <c r="P160" s="197">
        <f>O160*H160</f>
        <v>0</v>
      </c>
      <c r="Q160" s="197">
        <v>4.9399999999999999E-3</v>
      </c>
      <c r="R160" s="197">
        <f>Q160*H160</f>
        <v>0.34873929999999997</v>
      </c>
      <c r="S160" s="197">
        <v>0</v>
      </c>
      <c r="T160" s="198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9" t="s">
        <v>162</v>
      </c>
      <c r="AT160" s="199" t="s">
        <v>158</v>
      </c>
      <c r="AU160" s="199" t="s">
        <v>90</v>
      </c>
      <c r="AY160" s="18" t="s">
        <v>155</v>
      </c>
      <c r="BE160" s="200">
        <f>IF(N160="základní",J160,0)</f>
        <v>0</v>
      </c>
      <c r="BF160" s="200">
        <f>IF(N160="snížená",J160,0)</f>
        <v>0</v>
      </c>
      <c r="BG160" s="200">
        <f>IF(N160="zákl. přenesená",J160,0)</f>
        <v>0</v>
      </c>
      <c r="BH160" s="200">
        <f>IF(N160="sníž. přenesená",J160,0)</f>
        <v>0</v>
      </c>
      <c r="BI160" s="200">
        <f>IF(N160="nulová",J160,0)</f>
        <v>0</v>
      </c>
      <c r="BJ160" s="18" t="s">
        <v>88</v>
      </c>
      <c r="BK160" s="200">
        <f>ROUND(I160*H160,2)</f>
        <v>0</v>
      </c>
      <c r="BL160" s="18" t="s">
        <v>162</v>
      </c>
      <c r="BM160" s="199" t="s">
        <v>186</v>
      </c>
    </row>
    <row r="161" spans="1:65" s="13" customFormat="1" ht="11.25">
      <c r="B161" s="201"/>
      <c r="C161" s="202"/>
      <c r="D161" s="203" t="s">
        <v>164</v>
      </c>
      <c r="E161" s="204" t="s">
        <v>1</v>
      </c>
      <c r="F161" s="205" t="s">
        <v>165</v>
      </c>
      <c r="G161" s="202"/>
      <c r="H161" s="204" t="s">
        <v>1</v>
      </c>
      <c r="I161" s="206"/>
      <c r="J161" s="202"/>
      <c r="K161" s="202"/>
      <c r="L161" s="207"/>
      <c r="M161" s="208"/>
      <c r="N161" s="209"/>
      <c r="O161" s="209"/>
      <c r="P161" s="209"/>
      <c r="Q161" s="209"/>
      <c r="R161" s="209"/>
      <c r="S161" s="209"/>
      <c r="T161" s="210"/>
      <c r="AT161" s="211" t="s">
        <v>164</v>
      </c>
      <c r="AU161" s="211" t="s">
        <v>90</v>
      </c>
      <c r="AV161" s="13" t="s">
        <v>88</v>
      </c>
      <c r="AW161" s="13" t="s">
        <v>34</v>
      </c>
      <c r="AX161" s="13" t="s">
        <v>80</v>
      </c>
      <c r="AY161" s="211" t="s">
        <v>155</v>
      </c>
    </row>
    <row r="162" spans="1:65" s="13" customFormat="1" ht="11.25">
      <c r="B162" s="201"/>
      <c r="C162" s="202"/>
      <c r="D162" s="203" t="s">
        <v>164</v>
      </c>
      <c r="E162" s="204" t="s">
        <v>1</v>
      </c>
      <c r="F162" s="205" t="s">
        <v>187</v>
      </c>
      <c r="G162" s="202"/>
      <c r="H162" s="204" t="s">
        <v>1</v>
      </c>
      <c r="I162" s="206"/>
      <c r="J162" s="202"/>
      <c r="K162" s="202"/>
      <c r="L162" s="207"/>
      <c r="M162" s="208"/>
      <c r="N162" s="209"/>
      <c r="O162" s="209"/>
      <c r="P162" s="209"/>
      <c r="Q162" s="209"/>
      <c r="R162" s="209"/>
      <c r="S162" s="209"/>
      <c r="T162" s="210"/>
      <c r="AT162" s="211" t="s">
        <v>164</v>
      </c>
      <c r="AU162" s="211" t="s">
        <v>90</v>
      </c>
      <c r="AV162" s="13" t="s">
        <v>88</v>
      </c>
      <c r="AW162" s="13" t="s">
        <v>34</v>
      </c>
      <c r="AX162" s="13" t="s">
        <v>80</v>
      </c>
      <c r="AY162" s="211" t="s">
        <v>155</v>
      </c>
    </row>
    <row r="163" spans="1:65" s="14" customFormat="1" ht="11.25">
      <c r="B163" s="212"/>
      <c r="C163" s="213"/>
      <c r="D163" s="203" t="s">
        <v>164</v>
      </c>
      <c r="E163" s="214" t="s">
        <v>1</v>
      </c>
      <c r="F163" s="215" t="s">
        <v>188</v>
      </c>
      <c r="G163" s="213"/>
      <c r="H163" s="216">
        <v>38.130000000000003</v>
      </c>
      <c r="I163" s="217"/>
      <c r="J163" s="213"/>
      <c r="K163" s="213"/>
      <c r="L163" s="218"/>
      <c r="M163" s="219"/>
      <c r="N163" s="220"/>
      <c r="O163" s="220"/>
      <c r="P163" s="220"/>
      <c r="Q163" s="220"/>
      <c r="R163" s="220"/>
      <c r="S163" s="220"/>
      <c r="T163" s="221"/>
      <c r="AT163" s="222" t="s">
        <v>164</v>
      </c>
      <c r="AU163" s="222" t="s">
        <v>90</v>
      </c>
      <c r="AV163" s="14" t="s">
        <v>90</v>
      </c>
      <c r="AW163" s="14" t="s">
        <v>34</v>
      </c>
      <c r="AX163" s="14" t="s">
        <v>80</v>
      </c>
      <c r="AY163" s="222" t="s">
        <v>155</v>
      </c>
    </row>
    <row r="164" spans="1:65" s="13" customFormat="1" ht="11.25">
      <c r="B164" s="201"/>
      <c r="C164" s="202"/>
      <c r="D164" s="203" t="s">
        <v>164</v>
      </c>
      <c r="E164" s="204" t="s">
        <v>1</v>
      </c>
      <c r="F164" s="205" t="s">
        <v>189</v>
      </c>
      <c r="G164" s="202"/>
      <c r="H164" s="204" t="s">
        <v>1</v>
      </c>
      <c r="I164" s="206"/>
      <c r="J164" s="202"/>
      <c r="K164" s="202"/>
      <c r="L164" s="207"/>
      <c r="M164" s="208"/>
      <c r="N164" s="209"/>
      <c r="O164" s="209"/>
      <c r="P164" s="209"/>
      <c r="Q164" s="209"/>
      <c r="R164" s="209"/>
      <c r="S164" s="209"/>
      <c r="T164" s="210"/>
      <c r="AT164" s="211" t="s">
        <v>164</v>
      </c>
      <c r="AU164" s="211" t="s">
        <v>90</v>
      </c>
      <c r="AV164" s="13" t="s">
        <v>88</v>
      </c>
      <c r="AW164" s="13" t="s">
        <v>34</v>
      </c>
      <c r="AX164" s="13" t="s">
        <v>80</v>
      </c>
      <c r="AY164" s="211" t="s">
        <v>155</v>
      </c>
    </row>
    <row r="165" spans="1:65" s="14" customFormat="1" ht="11.25">
      <c r="B165" s="212"/>
      <c r="C165" s="213"/>
      <c r="D165" s="203" t="s">
        <v>164</v>
      </c>
      <c r="E165" s="214" t="s">
        <v>1</v>
      </c>
      <c r="F165" s="215" t="s">
        <v>190</v>
      </c>
      <c r="G165" s="213"/>
      <c r="H165" s="216">
        <v>32.465000000000003</v>
      </c>
      <c r="I165" s="217"/>
      <c r="J165" s="213"/>
      <c r="K165" s="213"/>
      <c r="L165" s="218"/>
      <c r="M165" s="219"/>
      <c r="N165" s="220"/>
      <c r="O165" s="220"/>
      <c r="P165" s="220"/>
      <c r="Q165" s="220"/>
      <c r="R165" s="220"/>
      <c r="S165" s="220"/>
      <c r="T165" s="221"/>
      <c r="AT165" s="222" t="s">
        <v>164</v>
      </c>
      <c r="AU165" s="222" t="s">
        <v>90</v>
      </c>
      <c r="AV165" s="14" t="s">
        <v>90</v>
      </c>
      <c r="AW165" s="14" t="s">
        <v>34</v>
      </c>
      <c r="AX165" s="14" t="s">
        <v>80</v>
      </c>
      <c r="AY165" s="222" t="s">
        <v>155</v>
      </c>
    </row>
    <row r="166" spans="1:65" s="15" customFormat="1" ht="11.25">
      <c r="B166" s="223"/>
      <c r="C166" s="224"/>
      <c r="D166" s="203" t="s">
        <v>164</v>
      </c>
      <c r="E166" s="225" t="s">
        <v>1</v>
      </c>
      <c r="F166" s="226" t="s">
        <v>171</v>
      </c>
      <c r="G166" s="224"/>
      <c r="H166" s="227">
        <v>70.594999999999999</v>
      </c>
      <c r="I166" s="228"/>
      <c r="J166" s="224"/>
      <c r="K166" s="224"/>
      <c r="L166" s="229"/>
      <c r="M166" s="230"/>
      <c r="N166" s="231"/>
      <c r="O166" s="231"/>
      <c r="P166" s="231"/>
      <c r="Q166" s="231"/>
      <c r="R166" s="231"/>
      <c r="S166" s="231"/>
      <c r="T166" s="232"/>
      <c r="AT166" s="233" t="s">
        <v>164</v>
      </c>
      <c r="AU166" s="233" t="s">
        <v>90</v>
      </c>
      <c r="AV166" s="15" t="s">
        <v>162</v>
      </c>
      <c r="AW166" s="15" t="s">
        <v>34</v>
      </c>
      <c r="AX166" s="15" t="s">
        <v>88</v>
      </c>
      <c r="AY166" s="233" t="s">
        <v>155</v>
      </c>
    </row>
    <row r="167" spans="1:65" s="2" customFormat="1" ht="24.2" customHeight="1">
      <c r="A167" s="35"/>
      <c r="B167" s="36"/>
      <c r="C167" s="188" t="s">
        <v>156</v>
      </c>
      <c r="D167" s="188" t="s">
        <v>158</v>
      </c>
      <c r="E167" s="189" t="s">
        <v>191</v>
      </c>
      <c r="F167" s="190" t="s">
        <v>192</v>
      </c>
      <c r="G167" s="191" t="s">
        <v>102</v>
      </c>
      <c r="H167" s="192">
        <v>70.594999999999999</v>
      </c>
      <c r="I167" s="193"/>
      <c r="J167" s="194">
        <f>ROUND(I167*H167,2)</f>
        <v>0</v>
      </c>
      <c r="K167" s="190" t="s">
        <v>161</v>
      </c>
      <c r="L167" s="40"/>
      <c r="M167" s="195" t="s">
        <v>1</v>
      </c>
      <c r="N167" s="196" t="s">
        <v>45</v>
      </c>
      <c r="O167" s="72"/>
      <c r="P167" s="197">
        <f>O167*H167</f>
        <v>0</v>
      </c>
      <c r="Q167" s="197">
        <v>2.1000000000000001E-2</v>
      </c>
      <c r="R167" s="197">
        <f>Q167*H167</f>
        <v>1.4824950000000001</v>
      </c>
      <c r="S167" s="197">
        <v>0</v>
      </c>
      <c r="T167" s="198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99" t="s">
        <v>162</v>
      </c>
      <c r="AT167" s="199" t="s">
        <v>158</v>
      </c>
      <c r="AU167" s="199" t="s">
        <v>90</v>
      </c>
      <c r="AY167" s="18" t="s">
        <v>155</v>
      </c>
      <c r="BE167" s="200">
        <f>IF(N167="základní",J167,0)</f>
        <v>0</v>
      </c>
      <c r="BF167" s="200">
        <f>IF(N167="snížená",J167,0)</f>
        <v>0</v>
      </c>
      <c r="BG167" s="200">
        <f>IF(N167="zákl. přenesená",J167,0)</f>
        <v>0</v>
      </c>
      <c r="BH167" s="200">
        <f>IF(N167="sníž. přenesená",J167,0)</f>
        <v>0</v>
      </c>
      <c r="BI167" s="200">
        <f>IF(N167="nulová",J167,0)</f>
        <v>0</v>
      </c>
      <c r="BJ167" s="18" t="s">
        <v>88</v>
      </c>
      <c r="BK167" s="200">
        <f>ROUND(I167*H167,2)</f>
        <v>0</v>
      </c>
      <c r="BL167" s="18" t="s">
        <v>162</v>
      </c>
      <c r="BM167" s="199" t="s">
        <v>193</v>
      </c>
    </row>
    <row r="168" spans="1:65" s="13" customFormat="1" ht="11.25">
      <c r="B168" s="201"/>
      <c r="C168" s="202"/>
      <c r="D168" s="203" t="s">
        <v>164</v>
      </c>
      <c r="E168" s="204" t="s">
        <v>1</v>
      </c>
      <c r="F168" s="205" t="s">
        <v>165</v>
      </c>
      <c r="G168" s="202"/>
      <c r="H168" s="204" t="s">
        <v>1</v>
      </c>
      <c r="I168" s="206"/>
      <c r="J168" s="202"/>
      <c r="K168" s="202"/>
      <c r="L168" s="207"/>
      <c r="M168" s="208"/>
      <c r="N168" s="209"/>
      <c r="O168" s="209"/>
      <c r="P168" s="209"/>
      <c r="Q168" s="209"/>
      <c r="R168" s="209"/>
      <c r="S168" s="209"/>
      <c r="T168" s="210"/>
      <c r="AT168" s="211" t="s">
        <v>164</v>
      </c>
      <c r="AU168" s="211" t="s">
        <v>90</v>
      </c>
      <c r="AV168" s="13" t="s">
        <v>88</v>
      </c>
      <c r="AW168" s="13" t="s">
        <v>34</v>
      </c>
      <c r="AX168" s="13" t="s">
        <v>80</v>
      </c>
      <c r="AY168" s="211" t="s">
        <v>155</v>
      </c>
    </row>
    <row r="169" spans="1:65" s="13" customFormat="1" ht="11.25">
      <c r="B169" s="201"/>
      <c r="C169" s="202"/>
      <c r="D169" s="203" t="s">
        <v>164</v>
      </c>
      <c r="E169" s="204" t="s">
        <v>1</v>
      </c>
      <c r="F169" s="205" t="s">
        <v>187</v>
      </c>
      <c r="G169" s="202"/>
      <c r="H169" s="204" t="s">
        <v>1</v>
      </c>
      <c r="I169" s="206"/>
      <c r="J169" s="202"/>
      <c r="K169" s="202"/>
      <c r="L169" s="207"/>
      <c r="M169" s="208"/>
      <c r="N169" s="209"/>
      <c r="O169" s="209"/>
      <c r="P169" s="209"/>
      <c r="Q169" s="209"/>
      <c r="R169" s="209"/>
      <c r="S169" s="209"/>
      <c r="T169" s="210"/>
      <c r="AT169" s="211" t="s">
        <v>164</v>
      </c>
      <c r="AU169" s="211" t="s">
        <v>90</v>
      </c>
      <c r="AV169" s="13" t="s">
        <v>88</v>
      </c>
      <c r="AW169" s="13" t="s">
        <v>34</v>
      </c>
      <c r="AX169" s="13" t="s">
        <v>80</v>
      </c>
      <c r="AY169" s="211" t="s">
        <v>155</v>
      </c>
    </row>
    <row r="170" spans="1:65" s="14" customFormat="1" ht="11.25">
      <c r="B170" s="212"/>
      <c r="C170" s="213"/>
      <c r="D170" s="203" t="s">
        <v>164</v>
      </c>
      <c r="E170" s="214" t="s">
        <v>1</v>
      </c>
      <c r="F170" s="215" t="s">
        <v>188</v>
      </c>
      <c r="G170" s="213"/>
      <c r="H170" s="216">
        <v>38.130000000000003</v>
      </c>
      <c r="I170" s="217"/>
      <c r="J170" s="213"/>
      <c r="K170" s="213"/>
      <c r="L170" s="218"/>
      <c r="M170" s="219"/>
      <c r="N170" s="220"/>
      <c r="O170" s="220"/>
      <c r="P170" s="220"/>
      <c r="Q170" s="220"/>
      <c r="R170" s="220"/>
      <c r="S170" s="220"/>
      <c r="T170" s="221"/>
      <c r="AT170" s="222" t="s">
        <v>164</v>
      </c>
      <c r="AU170" s="222" t="s">
        <v>90</v>
      </c>
      <c r="AV170" s="14" t="s">
        <v>90</v>
      </c>
      <c r="AW170" s="14" t="s">
        <v>34</v>
      </c>
      <c r="AX170" s="14" t="s">
        <v>80</v>
      </c>
      <c r="AY170" s="222" t="s">
        <v>155</v>
      </c>
    </row>
    <row r="171" spans="1:65" s="13" customFormat="1" ht="11.25">
      <c r="B171" s="201"/>
      <c r="C171" s="202"/>
      <c r="D171" s="203" t="s">
        <v>164</v>
      </c>
      <c r="E171" s="204" t="s">
        <v>1</v>
      </c>
      <c r="F171" s="205" t="s">
        <v>189</v>
      </c>
      <c r="G171" s="202"/>
      <c r="H171" s="204" t="s">
        <v>1</v>
      </c>
      <c r="I171" s="206"/>
      <c r="J171" s="202"/>
      <c r="K171" s="202"/>
      <c r="L171" s="207"/>
      <c r="M171" s="208"/>
      <c r="N171" s="209"/>
      <c r="O171" s="209"/>
      <c r="P171" s="209"/>
      <c r="Q171" s="209"/>
      <c r="R171" s="209"/>
      <c r="S171" s="209"/>
      <c r="T171" s="210"/>
      <c r="AT171" s="211" t="s">
        <v>164</v>
      </c>
      <c r="AU171" s="211" t="s">
        <v>90</v>
      </c>
      <c r="AV171" s="13" t="s">
        <v>88</v>
      </c>
      <c r="AW171" s="13" t="s">
        <v>34</v>
      </c>
      <c r="AX171" s="13" t="s">
        <v>80</v>
      </c>
      <c r="AY171" s="211" t="s">
        <v>155</v>
      </c>
    </row>
    <row r="172" spans="1:65" s="14" customFormat="1" ht="11.25">
      <c r="B172" s="212"/>
      <c r="C172" s="213"/>
      <c r="D172" s="203" t="s">
        <v>164</v>
      </c>
      <c r="E172" s="214" t="s">
        <v>1</v>
      </c>
      <c r="F172" s="215" t="s">
        <v>190</v>
      </c>
      <c r="G172" s="213"/>
      <c r="H172" s="216">
        <v>32.465000000000003</v>
      </c>
      <c r="I172" s="217"/>
      <c r="J172" s="213"/>
      <c r="K172" s="213"/>
      <c r="L172" s="218"/>
      <c r="M172" s="219"/>
      <c r="N172" s="220"/>
      <c r="O172" s="220"/>
      <c r="P172" s="220"/>
      <c r="Q172" s="220"/>
      <c r="R172" s="220"/>
      <c r="S172" s="220"/>
      <c r="T172" s="221"/>
      <c r="AT172" s="222" t="s">
        <v>164</v>
      </c>
      <c r="AU172" s="222" t="s">
        <v>90</v>
      </c>
      <c r="AV172" s="14" t="s">
        <v>90</v>
      </c>
      <c r="AW172" s="14" t="s">
        <v>34</v>
      </c>
      <c r="AX172" s="14" t="s">
        <v>80</v>
      </c>
      <c r="AY172" s="222" t="s">
        <v>155</v>
      </c>
    </row>
    <row r="173" spans="1:65" s="15" customFormat="1" ht="11.25">
      <c r="B173" s="223"/>
      <c r="C173" s="224"/>
      <c r="D173" s="203" t="s">
        <v>164</v>
      </c>
      <c r="E173" s="225" t="s">
        <v>1</v>
      </c>
      <c r="F173" s="226" t="s">
        <v>171</v>
      </c>
      <c r="G173" s="224"/>
      <c r="H173" s="227">
        <v>70.594999999999999</v>
      </c>
      <c r="I173" s="228"/>
      <c r="J173" s="224"/>
      <c r="K173" s="224"/>
      <c r="L173" s="229"/>
      <c r="M173" s="230"/>
      <c r="N173" s="231"/>
      <c r="O173" s="231"/>
      <c r="P173" s="231"/>
      <c r="Q173" s="231"/>
      <c r="R173" s="231"/>
      <c r="S173" s="231"/>
      <c r="T173" s="232"/>
      <c r="AT173" s="233" t="s">
        <v>164</v>
      </c>
      <c r="AU173" s="233" t="s">
        <v>90</v>
      </c>
      <c r="AV173" s="15" t="s">
        <v>162</v>
      </c>
      <c r="AW173" s="15" t="s">
        <v>34</v>
      </c>
      <c r="AX173" s="15" t="s">
        <v>88</v>
      </c>
      <c r="AY173" s="233" t="s">
        <v>155</v>
      </c>
    </row>
    <row r="174" spans="1:65" s="2" customFormat="1" ht="24.2" customHeight="1">
      <c r="A174" s="35"/>
      <c r="B174" s="36"/>
      <c r="C174" s="188" t="s">
        <v>172</v>
      </c>
      <c r="D174" s="188" t="s">
        <v>158</v>
      </c>
      <c r="E174" s="189" t="s">
        <v>194</v>
      </c>
      <c r="F174" s="190" t="s">
        <v>195</v>
      </c>
      <c r="G174" s="191" t="s">
        <v>102</v>
      </c>
      <c r="H174" s="192">
        <v>211.785</v>
      </c>
      <c r="I174" s="193"/>
      <c r="J174" s="194">
        <f>ROUND(I174*H174,2)</f>
        <v>0</v>
      </c>
      <c r="K174" s="190" t="s">
        <v>161</v>
      </c>
      <c r="L174" s="40"/>
      <c r="M174" s="195" t="s">
        <v>1</v>
      </c>
      <c r="N174" s="196" t="s">
        <v>45</v>
      </c>
      <c r="O174" s="72"/>
      <c r="P174" s="197">
        <f>O174*H174</f>
        <v>0</v>
      </c>
      <c r="Q174" s="197">
        <v>7.0000000000000001E-3</v>
      </c>
      <c r="R174" s="197">
        <f>Q174*H174</f>
        <v>1.4824949999999999</v>
      </c>
      <c r="S174" s="197">
        <v>0</v>
      </c>
      <c r="T174" s="198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9" t="s">
        <v>162</v>
      </c>
      <c r="AT174" s="199" t="s">
        <v>158</v>
      </c>
      <c r="AU174" s="199" t="s">
        <v>90</v>
      </c>
      <c r="AY174" s="18" t="s">
        <v>155</v>
      </c>
      <c r="BE174" s="200">
        <f>IF(N174="základní",J174,0)</f>
        <v>0</v>
      </c>
      <c r="BF174" s="200">
        <f>IF(N174="snížená",J174,0)</f>
        <v>0</v>
      </c>
      <c r="BG174" s="200">
        <f>IF(N174="zákl. přenesená",J174,0)</f>
        <v>0</v>
      </c>
      <c r="BH174" s="200">
        <f>IF(N174="sníž. přenesená",J174,0)</f>
        <v>0</v>
      </c>
      <c r="BI174" s="200">
        <f>IF(N174="nulová",J174,0)</f>
        <v>0</v>
      </c>
      <c r="BJ174" s="18" t="s">
        <v>88</v>
      </c>
      <c r="BK174" s="200">
        <f>ROUND(I174*H174,2)</f>
        <v>0</v>
      </c>
      <c r="BL174" s="18" t="s">
        <v>162</v>
      </c>
      <c r="BM174" s="199" t="s">
        <v>196</v>
      </c>
    </row>
    <row r="175" spans="1:65" s="13" customFormat="1" ht="11.25">
      <c r="B175" s="201"/>
      <c r="C175" s="202"/>
      <c r="D175" s="203" t="s">
        <v>164</v>
      </c>
      <c r="E175" s="204" t="s">
        <v>1</v>
      </c>
      <c r="F175" s="205" t="s">
        <v>165</v>
      </c>
      <c r="G175" s="202"/>
      <c r="H175" s="204" t="s">
        <v>1</v>
      </c>
      <c r="I175" s="206"/>
      <c r="J175" s="202"/>
      <c r="K175" s="202"/>
      <c r="L175" s="207"/>
      <c r="M175" s="208"/>
      <c r="N175" s="209"/>
      <c r="O175" s="209"/>
      <c r="P175" s="209"/>
      <c r="Q175" s="209"/>
      <c r="R175" s="209"/>
      <c r="S175" s="209"/>
      <c r="T175" s="210"/>
      <c r="AT175" s="211" t="s">
        <v>164</v>
      </c>
      <c r="AU175" s="211" t="s">
        <v>90</v>
      </c>
      <c r="AV175" s="13" t="s">
        <v>88</v>
      </c>
      <c r="AW175" s="13" t="s">
        <v>34</v>
      </c>
      <c r="AX175" s="13" t="s">
        <v>80</v>
      </c>
      <c r="AY175" s="211" t="s">
        <v>155</v>
      </c>
    </row>
    <row r="176" spans="1:65" s="13" customFormat="1" ht="11.25">
      <c r="B176" s="201"/>
      <c r="C176" s="202"/>
      <c r="D176" s="203" t="s">
        <v>164</v>
      </c>
      <c r="E176" s="204" t="s">
        <v>1</v>
      </c>
      <c r="F176" s="205" t="s">
        <v>187</v>
      </c>
      <c r="G176" s="202"/>
      <c r="H176" s="204" t="s">
        <v>1</v>
      </c>
      <c r="I176" s="206"/>
      <c r="J176" s="202"/>
      <c r="K176" s="202"/>
      <c r="L176" s="207"/>
      <c r="M176" s="208"/>
      <c r="N176" s="209"/>
      <c r="O176" s="209"/>
      <c r="P176" s="209"/>
      <c r="Q176" s="209"/>
      <c r="R176" s="209"/>
      <c r="S176" s="209"/>
      <c r="T176" s="210"/>
      <c r="AT176" s="211" t="s">
        <v>164</v>
      </c>
      <c r="AU176" s="211" t="s">
        <v>90</v>
      </c>
      <c r="AV176" s="13" t="s">
        <v>88</v>
      </c>
      <c r="AW176" s="13" t="s">
        <v>34</v>
      </c>
      <c r="AX176" s="13" t="s">
        <v>80</v>
      </c>
      <c r="AY176" s="211" t="s">
        <v>155</v>
      </c>
    </row>
    <row r="177" spans="1:65" s="14" customFormat="1" ht="11.25">
      <c r="B177" s="212"/>
      <c r="C177" s="213"/>
      <c r="D177" s="203" t="s">
        <v>164</v>
      </c>
      <c r="E177" s="214" t="s">
        <v>1</v>
      </c>
      <c r="F177" s="215" t="s">
        <v>188</v>
      </c>
      <c r="G177" s="213"/>
      <c r="H177" s="216">
        <v>38.130000000000003</v>
      </c>
      <c r="I177" s="217"/>
      <c r="J177" s="213"/>
      <c r="K177" s="213"/>
      <c r="L177" s="218"/>
      <c r="M177" s="219"/>
      <c r="N177" s="220"/>
      <c r="O177" s="220"/>
      <c r="P177" s="220"/>
      <c r="Q177" s="220"/>
      <c r="R177" s="220"/>
      <c r="S177" s="220"/>
      <c r="T177" s="221"/>
      <c r="AT177" s="222" t="s">
        <v>164</v>
      </c>
      <c r="AU177" s="222" t="s">
        <v>90</v>
      </c>
      <c r="AV177" s="14" t="s">
        <v>90</v>
      </c>
      <c r="AW177" s="14" t="s">
        <v>34</v>
      </c>
      <c r="AX177" s="14" t="s">
        <v>80</v>
      </c>
      <c r="AY177" s="222" t="s">
        <v>155</v>
      </c>
    </row>
    <row r="178" spans="1:65" s="13" customFormat="1" ht="11.25">
      <c r="B178" s="201"/>
      <c r="C178" s="202"/>
      <c r="D178" s="203" t="s">
        <v>164</v>
      </c>
      <c r="E178" s="204" t="s">
        <v>1</v>
      </c>
      <c r="F178" s="205" t="s">
        <v>189</v>
      </c>
      <c r="G178" s="202"/>
      <c r="H178" s="204" t="s">
        <v>1</v>
      </c>
      <c r="I178" s="206"/>
      <c r="J178" s="202"/>
      <c r="K178" s="202"/>
      <c r="L178" s="207"/>
      <c r="M178" s="208"/>
      <c r="N178" s="209"/>
      <c r="O178" s="209"/>
      <c r="P178" s="209"/>
      <c r="Q178" s="209"/>
      <c r="R178" s="209"/>
      <c r="S178" s="209"/>
      <c r="T178" s="210"/>
      <c r="AT178" s="211" t="s">
        <v>164</v>
      </c>
      <c r="AU178" s="211" t="s">
        <v>90</v>
      </c>
      <c r="AV178" s="13" t="s">
        <v>88</v>
      </c>
      <c r="AW178" s="13" t="s">
        <v>34</v>
      </c>
      <c r="AX178" s="13" t="s">
        <v>80</v>
      </c>
      <c r="AY178" s="211" t="s">
        <v>155</v>
      </c>
    </row>
    <row r="179" spans="1:65" s="14" customFormat="1" ht="11.25">
      <c r="B179" s="212"/>
      <c r="C179" s="213"/>
      <c r="D179" s="203" t="s">
        <v>164</v>
      </c>
      <c r="E179" s="214" t="s">
        <v>1</v>
      </c>
      <c r="F179" s="215" t="s">
        <v>190</v>
      </c>
      <c r="G179" s="213"/>
      <c r="H179" s="216">
        <v>32.465000000000003</v>
      </c>
      <c r="I179" s="217"/>
      <c r="J179" s="213"/>
      <c r="K179" s="213"/>
      <c r="L179" s="218"/>
      <c r="M179" s="219"/>
      <c r="N179" s="220"/>
      <c r="O179" s="220"/>
      <c r="P179" s="220"/>
      <c r="Q179" s="220"/>
      <c r="R179" s="220"/>
      <c r="S179" s="220"/>
      <c r="T179" s="221"/>
      <c r="AT179" s="222" t="s">
        <v>164</v>
      </c>
      <c r="AU179" s="222" t="s">
        <v>90</v>
      </c>
      <c r="AV179" s="14" t="s">
        <v>90</v>
      </c>
      <c r="AW179" s="14" t="s">
        <v>34</v>
      </c>
      <c r="AX179" s="14" t="s">
        <v>80</v>
      </c>
      <c r="AY179" s="222" t="s">
        <v>155</v>
      </c>
    </row>
    <row r="180" spans="1:65" s="15" customFormat="1" ht="11.25">
      <c r="B180" s="223"/>
      <c r="C180" s="224"/>
      <c r="D180" s="203" t="s">
        <v>164</v>
      </c>
      <c r="E180" s="225" t="s">
        <v>1</v>
      </c>
      <c r="F180" s="226" t="s">
        <v>171</v>
      </c>
      <c r="G180" s="224"/>
      <c r="H180" s="227">
        <v>70.594999999999999</v>
      </c>
      <c r="I180" s="228"/>
      <c r="J180" s="224"/>
      <c r="K180" s="224"/>
      <c r="L180" s="229"/>
      <c r="M180" s="230"/>
      <c r="N180" s="231"/>
      <c r="O180" s="231"/>
      <c r="P180" s="231"/>
      <c r="Q180" s="231"/>
      <c r="R180" s="231"/>
      <c r="S180" s="231"/>
      <c r="T180" s="232"/>
      <c r="AT180" s="233" t="s">
        <v>164</v>
      </c>
      <c r="AU180" s="233" t="s">
        <v>90</v>
      </c>
      <c r="AV180" s="15" t="s">
        <v>162</v>
      </c>
      <c r="AW180" s="15" t="s">
        <v>34</v>
      </c>
      <c r="AX180" s="15" t="s">
        <v>88</v>
      </c>
      <c r="AY180" s="233" t="s">
        <v>155</v>
      </c>
    </row>
    <row r="181" spans="1:65" s="14" customFormat="1" ht="11.25">
      <c r="B181" s="212"/>
      <c r="C181" s="213"/>
      <c r="D181" s="203" t="s">
        <v>164</v>
      </c>
      <c r="E181" s="213"/>
      <c r="F181" s="215" t="s">
        <v>197</v>
      </c>
      <c r="G181" s="213"/>
      <c r="H181" s="216">
        <v>211.785</v>
      </c>
      <c r="I181" s="217"/>
      <c r="J181" s="213"/>
      <c r="K181" s="213"/>
      <c r="L181" s="218"/>
      <c r="M181" s="219"/>
      <c r="N181" s="220"/>
      <c r="O181" s="220"/>
      <c r="P181" s="220"/>
      <c r="Q181" s="220"/>
      <c r="R181" s="220"/>
      <c r="S181" s="220"/>
      <c r="T181" s="221"/>
      <c r="AT181" s="222" t="s">
        <v>164</v>
      </c>
      <c r="AU181" s="222" t="s">
        <v>90</v>
      </c>
      <c r="AV181" s="14" t="s">
        <v>90</v>
      </c>
      <c r="AW181" s="14" t="s">
        <v>4</v>
      </c>
      <c r="AX181" s="14" t="s">
        <v>88</v>
      </c>
      <c r="AY181" s="222" t="s">
        <v>155</v>
      </c>
    </row>
    <row r="182" spans="1:65" s="2" customFormat="1" ht="24.2" customHeight="1">
      <c r="A182" s="35"/>
      <c r="B182" s="36"/>
      <c r="C182" s="188" t="s">
        <v>198</v>
      </c>
      <c r="D182" s="188" t="s">
        <v>158</v>
      </c>
      <c r="E182" s="189" t="s">
        <v>199</v>
      </c>
      <c r="F182" s="190" t="s">
        <v>200</v>
      </c>
      <c r="G182" s="191" t="s">
        <v>102</v>
      </c>
      <c r="H182" s="192">
        <v>62.628</v>
      </c>
      <c r="I182" s="193"/>
      <c r="J182" s="194">
        <f>ROUND(I182*H182,2)</f>
        <v>0</v>
      </c>
      <c r="K182" s="190" t="s">
        <v>161</v>
      </c>
      <c r="L182" s="40"/>
      <c r="M182" s="195" t="s">
        <v>1</v>
      </c>
      <c r="N182" s="196" t="s">
        <v>45</v>
      </c>
      <c r="O182" s="72"/>
      <c r="P182" s="197">
        <f>O182*H182</f>
        <v>0</v>
      </c>
      <c r="Q182" s="197">
        <v>1.331625E-2</v>
      </c>
      <c r="R182" s="197">
        <f>Q182*H182</f>
        <v>0.83397010500000002</v>
      </c>
      <c r="S182" s="197">
        <v>0</v>
      </c>
      <c r="T182" s="198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99" t="s">
        <v>162</v>
      </c>
      <c r="AT182" s="199" t="s">
        <v>158</v>
      </c>
      <c r="AU182" s="199" t="s">
        <v>90</v>
      </c>
      <c r="AY182" s="18" t="s">
        <v>155</v>
      </c>
      <c r="BE182" s="200">
        <f>IF(N182="základní",J182,0)</f>
        <v>0</v>
      </c>
      <c r="BF182" s="200">
        <f>IF(N182="snížená",J182,0)</f>
        <v>0</v>
      </c>
      <c r="BG182" s="200">
        <f>IF(N182="zákl. přenesená",J182,0)</f>
        <v>0</v>
      </c>
      <c r="BH182" s="200">
        <f>IF(N182="sníž. přenesená",J182,0)</f>
        <v>0</v>
      </c>
      <c r="BI182" s="200">
        <f>IF(N182="nulová",J182,0)</f>
        <v>0</v>
      </c>
      <c r="BJ182" s="18" t="s">
        <v>88</v>
      </c>
      <c r="BK182" s="200">
        <f>ROUND(I182*H182,2)</f>
        <v>0</v>
      </c>
      <c r="BL182" s="18" t="s">
        <v>162</v>
      </c>
      <c r="BM182" s="199" t="s">
        <v>201</v>
      </c>
    </row>
    <row r="183" spans="1:65" s="13" customFormat="1" ht="11.25">
      <c r="B183" s="201"/>
      <c r="C183" s="202"/>
      <c r="D183" s="203" t="s">
        <v>164</v>
      </c>
      <c r="E183" s="204" t="s">
        <v>1</v>
      </c>
      <c r="F183" s="205" t="s">
        <v>165</v>
      </c>
      <c r="G183" s="202"/>
      <c r="H183" s="204" t="s">
        <v>1</v>
      </c>
      <c r="I183" s="206"/>
      <c r="J183" s="202"/>
      <c r="K183" s="202"/>
      <c r="L183" s="207"/>
      <c r="M183" s="208"/>
      <c r="N183" s="209"/>
      <c r="O183" s="209"/>
      <c r="P183" s="209"/>
      <c r="Q183" s="209"/>
      <c r="R183" s="209"/>
      <c r="S183" s="209"/>
      <c r="T183" s="210"/>
      <c r="AT183" s="211" t="s">
        <v>164</v>
      </c>
      <c r="AU183" s="211" t="s">
        <v>90</v>
      </c>
      <c r="AV183" s="13" t="s">
        <v>88</v>
      </c>
      <c r="AW183" s="13" t="s">
        <v>34</v>
      </c>
      <c r="AX183" s="13" t="s">
        <v>80</v>
      </c>
      <c r="AY183" s="211" t="s">
        <v>155</v>
      </c>
    </row>
    <row r="184" spans="1:65" s="13" customFormat="1" ht="11.25">
      <c r="B184" s="201"/>
      <c r="C184" s="202"/>
      <c r="D184" s="203" t="s">
        <v>164</v>
      </c>
      <c r="E184" s="204" t="s">
        <v>1</v>
      </c>
      <c r="F184" s="205" t="s">
        <v>187</v>
      </c>
      <c r="G184" s="202"/>
      <c r="H184" s="204" t="s">
        <v>1</v>
      </c>
      <c r="I184" s="206"/>
      <c r="J184" s="202"/>
      <c r="K184" s="202"/>
      <c r="L184" s="207"/>
      <c r="M184" s="208"/>
      <c r="N184" s="209"/>
      <c r="O184" s="209"/>
      <c r="P184" s="209"/>
      <c r="Q184" s="209"/>
      <c r="R184" s="209"/>
      <c r="S184" s="209"/>
      <c r="T184" s="210"/>
      <c r="AT184" s="211" t="s">
        <v>164</v>
      </c>
      <c r="AU184" s="211" t="s">
        <v>90</v>
      </c>
      <c r="AV184" s="13" t="s">
        <v>88</v>
      </c>
      <c r="AW184" s="13" t="s">
        <v>34</v>
      </c>
      <c r="AX184" s="13" t="s">
        <v>80</v>
      </c>
      <c r="AY184" s="211" t="s">
        <v>155</v>
      </c>
    </row>
    <row r="185" spans="1:65" s="13" customFormat="1" ht="11.25">
      <c r="B185" s="201"/>
      <c r="C185" s="202"/>
      <c r="D185" s="203" t="s">
        <v>164</v>
      </c>
      <c r="E185" s="204" t="s">
        <v>1</v>
      </c>
      <c r="F185" s="205" t="s">
        <v>167</v>
      </c>
      <c r="G185" s="202"/>
      <c r="H185" s="204" t="s">
        <v>1</v>
      </c>
      <c r="I185" s="206"/>
      <c r="J185" s="202"/>
      <c r="K185" s="202"/>
      <c r="L185" s="207"/>
      <c r="M185" s="208"/>
      <c r="N185" s="209"/>
      <c r="O185" s="209"/>
      <c r="P185" s="209"/>
      <c r="Q185" s="209"/>
      <c r="R185" s="209"/>
      <c r="S185" s="209"/>
      <c r="T185" s="210"/>
      <c r="AT185" s="211" t="s">
        <v>164</v>
      </c>
      <c r="AU185" s="211" t="s">
        <v>90</v>
      </c>
      <c r="AV185" s="13" t="s">
        <v>88</v>
      </c>
      <c r="AW185" s="13" t="s">
        <v>34</v>
      </c>
      <c r="AX185" s="13" t="s">
        <v>80</v>
      </c>
      <c r="AY185" s="211" t="s">
        <v>155</v>
      </c>
    </row>
    <row r="186" spans="1:65" s="14" customFormat="1" ht="11.25">
      <c r="B186" s="212"/>
      <c r="C186" s="213"/>
      <c r="D186" s="203" t="s">
        <v>164</v>
      </c>
      <c r="E186" s="214" t="s">
        <v>1</v>
      </c>
      <c r="F186" s="215" t="s">
        <v>202</v>
      </c>
      <c r="G186" s="213"/>
      <c r="H186" s="216">
        <v>62.628</v>
      </c>
      <c r="I186" s="217"/>
      <c r="J186" s="213"/>
      <c r="K186" s="213"/>
      <c r="L186" s="218"/>
      <c r="M186" s="219"/>
      <c r="N186" s="220"/>
      <c r="O186" s="220"/>
      <c r="P186" s="220"/>
      <c r="Q186" s="220"/>
      <c r="R186" s="220"/>
      <c r="S186" s="220"/>
      <c r="T186" s="221"/>
      <c r="AT186" s="222" t="s">
        <v>164</v>
      </c>
      <c r="AU186" s="222" t="s">
        <v>90</v>
      </c>
      <c r="AV186" s="14" t="s">
        <v>90</v>
      </c>
      <c r="AW186" s="14" t="s">
        <v>34</v>
      </c>
      <c r="AX186" s="14" t="s">
        <v>80</v>
      </c>
      <c r="AY186" s="222" t="s">
        <v>155</v>
      </c>
    </row>
    <row r="187" spans="1:65" s="15" customFormat="1" ht="11.25">
      <c r="B187" s="223"/>
      <c r="C187" s="224"/>
      <c r="D187" s="203" t="s">
        <v>164</v>
      </c>
      <c r="E187" s="225" t="s">
        <v>1</v>
      </c>
      <c r="F187" s="226" t="s">
        <v>171</v>
      </c>
      <c r="G187" s="224"/>
      <c r="H187" s="227">
        <v>62.628</v>
      </c>
      <c r="I187" s="228"/>
      <c r="J187" s="224"/>
      <c r="K187" s="224"/>
      <c r="L187" s="229"/>
      <c r="M187" s="230"/>
      <c r="N187" s="231"/>
      <c r="O187" s="231"/>
      <c r="P187" s="231"/>
      <c r="Q187" s="231"/>
      <c r="R187" s="231"/>
      <c r="S187" s="231"/>
      <c r="T187" s="232"/>
      <c r="AT187" s="233" t="s">
        <v>164</v>
      </c>
      <c r="AU187" s="233" t="s">
        <v>90</v>
      </c>
      <c r="AV187" s="15" t="s">
        <v>162</v>
      </c>
      <c r="AW187" s="15" t="s">
        <v>34</v>
      </c>
      <c r="AX187" s="15" t="s">
        <v>88</v>
      </c>
      <c r="AY187" s="233" t="s">
        <v>155</v>
      </c>
    </row>
    <row r="188" spans="1:65" s="2" customFormat="1" ht="24.2" customHeight="1">
      <c r="A188" s="35"/>
      <c r="B188" s="36"/>
      <c r="C188" s="188" t="s">
        <v>203</v>
      </c>
      <c r="D188" s="188" t="s">
        <v>158</v>
      </c>
      <c r="E188" s="189" t="s">
        <v>204</v>
      </c>
      <c r="F188" s="190" t="s">
        <v>205</v>
      </c>
      <c r="G188" s="191" t="s">
        <v>102</v>
      </c>
      <c r="H188" s="192">
        <v>38.130000000000003</v>
      </c>
      <c r="I188" s="193"/>
      <c r="J188" s="194">
        <f>ROUND(I188*H188,2)</f>
        <v>0</v>
      </c>
      <c r="K188" s="190" t="s">
        <v>161</v>
      </c>
      <c r="L188" s="40"/>
      <c r="M188" s="195" t="s">
        <v>1</v>
      </c>
      <c r="N188" s="196" t="s">
        <v>45</v>
      </c>
      <c r="O188" s="72"/>
      <c r="P188" s="197">
        <f>O188*H188</f>
        <v>0</v>
      </c>
      <c r="Q188" s="197">
        <v>0.03</v>
      </c>
      <c r="R188" s="197">
        <f>Q188*H188</f>
        <v>1.1439000000000001</v>
      </c>
      <c r="S188" s="197">
        <v>0</v>
      </c>
      <c r="T188" s="198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99" t="s">
        <v>162</v>
      </c>
      <c r="AT188" s="199" t="s">
        <v>158</v>
      </c>
      <c r="AU188" s="199" t="s">
        <v>90</v>
      </c>
      <c r="AY188" s="18" t="s">
        <v>155</v>
      </c>
      <c r="BE188" s="200">
        <f>IF(N188="základní",J188,0)</f>
        <v>0</v>
      </c>
      <c r="BF188" s="200">
        <f>IF(N188="snížená",J188,0)</f>
        <v>0</v>
      </c>
      <c r="BG188" s="200">
        <f>IF(N188="zákl. přenesená",J188,0)</f>
        <v>0</v>
      </c>
      <c r="BH188" s="200">
        <f>IF(N188="sníž. přenesená",J188,0)</f>
        <v>0</v>
      </c>
      <c r="BI188" s="200">
        <f>IF(N188="nulová",J188,0)</f>
        <v>0</v>
      </c>
      <c r="BJ188" s="18" t="s">
        <v>88</v>
      </c>
      <c r="BK188" s="200">
        <f>ROUND(I188*H188,2)</f>
        <v>0</v>
      </c>
      <c r="BL188" s="18" t="s">
        <v>162</v>
      </c>
      <c r="BM188" s="199" t="s">
        <v>206</v>
      </c>
    </row>
    <row r="189" spans="1:65" s="13" customFormat="1" ht="11.25">
      <c r="B189" s="201"/>
      <c r="C189" s="202"/>
      <c r="D189" s="203" t="s">
        <v>164</v>
      </c>
      <c r="E189" s="204" t="s">
        <v>1</v>
      </c>
      <c r="F189" s="205" t="s">
        <v>165</v>
      </c>
      <c r="G189" s="202"/>
      <c r="H189" s="204" t="s">
        <v>1</v>
      </c>
      <c r="I189" s="206"/>
      <c r="J189" s="202"/>
      <c r="K189" s="202"/>
      <c r="L189" s="207"/>
      <c r="M189" s="208"/>
      <c r="N189" s="209"/>
      <c r="O189" s="209"/>
      <c r="P189" s="209"/>
      <c r="Q189" s="209"/>
      <c r="R189" s="209"/>
      <c r="S189" s="209"/>
      <c r="T189" s="210"/>
      <c r="AT189" s="211" t="s">
        <v>164</v>
      </c>
      <c r="AU189" s="211" t="s">
        <v>90</v>
      </c>
      <c r="AV189" s="13" t="s">
        <v>88</v>
      </c>
      <c r="AW189" s="13" t="s">
        <v>34</v>
      </c>
      <c r="AX189" s="13" t="s">
        <v>80</v>
      </c>
      <c r="AY189" s="211" t="s">
        <v>155</v>
      </c>
    </row>
    <row r="190" spans="1:65" s="13" customFormat="1" ht="11.25">
      <c r="B190" s="201"/>
      <c r="C190" s="202"/>
      <c r="D190" s="203" t="s">
        <v>164</v>
      </c>
      <c r="E190" s="204" t="s">
        <v>1</v>
      </c>
      <c r="F190" s="205" t="s">
        <v>187</v>
      </c>
      <c r="G190" s="202"/>
      <c r="H190" s="204" t="s">
        <v>1</v>
      </c>
      <c r="I190" s="206"/>
      <c r="J190" s="202"/>
      <c r="K190" s="202"/>
      <c r="L190" s="207"/>
      <c r="M190" s="208"/>
      <c r="N190" s="209"/>
      <c r="O190" s="209"/>
      <c r="P190" s="209"/>
      <c r="Q190" s="209"/>
      <c r="R190" s="209"/>
      <c r="S190" s="209"/>
      <c r="T190" s="210"/>
      <c r="AT190" s="211" t="s">
        <v>164</v>
      </c>
      <c r="AU190" s="211" t="s">
        <v>90</v>
      </c>
      <c r="AV190" s="13" t="s">
        <v>88</v>
      </c>
      <c r="AW190" s="13" t="s">
        <v>34</v>
      </c>
      <c r="AX190" s="13" t="s">
        <v>80</v>
      </c>
      <c r="AY190" s="211" t="s">
        <v>155</v>
      </c>
    </row>
    <row r="191" spans="1:65" s="14" customFormat="1" ht="11.25">
      <c r="B191" s="212"/>
      <c r="C191" s="213"/>
      <c r="D191" s="203" t="s">
        <v>164</v>
      </c>
      <c r="E191" s="214" t="s">
        <v>1</v>
      </c>
      <c r="F191" s="215" t="s">
        <v>188</v>
      </c>
      <c r="G191" s="213"/>
      <c r="H191" s="216">
        <v>38.130000000000003</v>
      </c>
      <c r="I191" s="217"/>
      <c r="J191" s="213"/>
      <c r="K191" s="213"/>
      <c r="L191" s="218"/>
      <c r="M191" s="219"/>
      <c r="N191" s="220"/>
      <c r="O191" s="220"/>
      <c r="P191" s="220"/>
      <c r="Q191" s="220"/>
      <c r="R191" s="220"/>
      <c r="S191" s="220"/>
      <c r="T191" s="221"/>
      <c r="AT191" s="222" t="s">
        <v>164</v>
      </c>
      <c r="AU191" s="222" t="s">
        <v>90</v>
      </c>
      <c r="AV191" s="14" t="s">
        <v>90</v>
      </c>
      <c r="AW191" s="14" t="s">
        <v>34</v>
      </c>
      <c r="AX191" s="14" t="s">
        <v>80</v>
      </c>
      <c r="AY191" s="222" t="s">
        <v>155</v>
      </c>
    </row>
    <row r="192" spans="1:65" s="15" customFormat="1" ht="11.25">
      <c r="B192" s="223"/>
      <c r="C192" s="224"/>
      <c r="D192" s="203" t="s">
        <v>164</v>
      </c>
      <c r="E192" s="225" t="s">
        <v>1</v>
      </c>
      <c r="F192" s="226" t="s">
        <v>171</v>
      </c>
      <c r="G192" s="224"/>
      <c r="H192" s="227">
        <v>38.130000000000003</v>
      </c>
      <c r="I192" s="228"/>
      <c r="J192" s="224"/>
      <c r="K192" s="224"/>
      <c r="L192" s="229"/>
      <c r="M192" s="230"/>
      <c r="N192" s="231"/>
      <c r="O192" s="231"/>
      <c r="P192" s="231"/>
      <c r="Q192" s="231"/>
      <c r="R192" s="231"/>
      <c r="S192" s="231"/>
      <c r="T192" s="232"/>
      <c r="AT192" s="233" t="s">
        <v>164</v>
      </c>
      <c r="AU192" s="233" t="s">
        <v>90</v>
      </c>
      <c r="AV192" s="15" t="s">
        <v>162</v>
      </c>
      <c r="AW192" s="15" t="s">
        <v>34</v>
      </c>
      <c r="AX192" s="15" t="s">
        <v>88</v>
      </c>
      <c r="AY192" s="233" t="s">
        <v>155</v>
      </c>
    </row>
    <row r="193" spans="1:65" s="2" customFormat="1" ht="14.45" customHeight="1">
      <c r="A193" s="35"/>
      <c r="B193" s="36"/>
      <c r="C193" s="188" t="s">
        <v>207</v>
      </c>
      <c r="D193" s="188" t="s">
        <v>158</v>
      </c>
      <c r="E193" s="189" t="s">
        <v>208</v>
      </c>
      <c r="F193" s="190" t="s">
        <v>209</v>
      </c>
      <c r="G193" s="191" t="s">
        <v>102</v>
      </c>
      <c r="H193" s="192">
        <v>76.260000000000005</v>
      </c>
      <c r="I193" s="193"/>
      <c r="J193" s="194">
        <f>ROUND(I193*H193,2)</f>
        <v>0</v>
      </c>
      <c r="K193" s="190" t="s">
        <v>1</v>
      </c>
      <c r="L193" s="40"/>
      <c r="M193" s="195" t="s">
        <v>1</v>
      </c>
      <c r="N193" s="196" t="s">
        <v>45</v>
      </c>
      <c r="O193" s="72"/>
      <c r="P193" s="197">
        <f>O193*H193</f>
        <v>0</v>
      </c>
      <c r="Q193" s="197">
        <v>0</v>
      </c>
      <c r="R193" s="197">
        <f>Q193*H193</f>
        <v>0</v>
      </c>
      <c r="S193" s="197">
        <v>0</v>
      </c>
      <c r="T193" s="198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99" t="s">
        <v>162</v>
      </c>
      <c r="AT193" s="199" t="s">
        <v>158</v>
      </c>
      <c r="AU193" s="199" t="s">
        <v>90</v>
      </c>
      <c r="AY193" s="18" t="s">
        <v>155</v>
      </c>
      <c r="BE193" s="200">
        <f>IF(N193="základní",J193,0)</f>
        <v>0</v>
      </c>
      <c r="BF193" s="200">
        <f>IF(N193="snížená",J193,0)</f>
        <v>0</v>
      </c>
      <c r="BG193" s="200">
        <f>IF(N193="zákl. přenesená",J193,0)</f>
        <v>0</v>
      </c>
      <c r="BH193" s="200">
        <f>IF(N193="sníž. přenesená",J193,0)</f>
        <v>0</v>
      </c>
      <c r="BI193" s="200">
        <f>IF(N193="nulová",J193,0)</f>
        <v>0</v>
      </c>
      <c r="BJ193" s="18" t="s">
        <v>88</v>
      </c>
      <c r="BK193" s="200">
        <f>ROUND(I193*H193,2)</f>
        <v>0</v>
      </c>
      <c r="BL193" s="18" t="s">
        <v>162</v>
      </c>
      <c r="BM193" s="199" t="s">
        <v>210</v>
      </c>
    </row>
    <row r="194" spans="1:65" s="13" customFormat="1" ht="11.25">
      <c r="B194" s="201"/>
      <c r="C194" s="202"/>
      <c r="D194" s="203" t="s">
        <v>164</v>
      </c>
      <c r="E194" s="204" t="s">
        <v>1</v>
      </c>
      <c r="F194" s="205" t="s">
        <v>165</v>
      </c>
      <c r="G194" s="202"/>
      <c r="H194" s="204" t="s">
        <v>1</v>
      </c>
      <c r="I194" s="206"/>
      <c r="J194" s="202"/>
      <c r="K194" s="202"/>
      <c r="L194" s="207"/>
      <c r="M194" s="208"/>
      <c r="N194" s="209"/>
      <c r="O194" s="209"/>
      <c r="P194" s="209"/>
      <c r="Q194" s="209"/>
      <c r="R194" s="209"/>
      <c r="S194" s="209"/>
      <c r="T194" s="210"/>
      <c r="AT194" s="211" t="s">
        <v>164</v>
      </c>
      <c r="AU194" s="211" t="s">
        <v>90</v>
      </c>
      <c r="AV194" s="13" t="s">
        <v>88</v>
      </c>
      <c r="AW194" s="13" t="s">
        <v>34</v>
      </c>
      <c r="AX194" s="13" t="s">
        <v>80</v>
      </c>
      <c r="AY194" s="211" t="s">
        <v>155</v>
      </c>
    </row>
    <row r="195" spans="1:65" s="13" customFormat="1" ht="11.25">
      <c r="B195" s="201"/>
      <c r="C195" s="202"/>
      <c r="D195" s="203" t="s">
        <v>164</v>
      </c>
      <c r="E195" s="204" t="s">
        <v>1</v>
      </c>
      <c r="F195" s="205" t="s">
        <v>187</v>
      </c>
      <c r="G195" s="202"/>
      <c r="H195" s="204" t="s">
        <v>1</v>
      </c>
      <c r="I195" s="206"/>
      <c r="J195" s="202"/>
      <c r="K195" s="202"/>
      <c r="L195" s="207"/>
      <c r="M195" s="208"/>
      <c r="N195" s="209"/>
      <c r="O195" s="209"/>
      <c r="P195" s="209"/>
      <c r="Q195" s="209"/>
      <c r="R195" s="209"/>
      <c r="S195" s="209"/>
      <c r="T195" s="210"/>
      <c r="AT195" s="211" t="s">
        <v>164</v>
      </c>
      <c r="AU195" s="211" t="s">
        <v>90</v>
      </c>
      <c r="AV195" s="13" t="s">
        <v>88</v>
      </c>
      <c r="AW195" s="13" t="s">
        <v>34</v>
      </c>
      <c r="AX195" s="13" t="s">
        <v>80</v>
      </c>
      <c r="AY195" s="211" t="s">
        <v>155</v>
      </c>
    </row>
    <row r="196" spans="1:65" s="14" customFormat="1" ht="11.25">
      <c r="B196" s="212"/>
      <c r="C196" s="213"/>
      <c r="D196" s="203" t="s">
        <v>164</v>
      </c>
      <c r="E196" s="214" t="s">
        <v>1</v>
      </c>
      <c r="F196" s="215" t="s">
        <v>211</v>
      </c>
      <c r="G196" s="213"/>
      <c r="H196" s="216">
        <v>76.260000000000005</v>
      </c>
      <c r="I196" s="217"/>
      <c r="J196" s="213"/>
      <c r="K196" s="213"/>
      <c r="L196" s="218"/>
      <c r="M196" s="219"/>
      <c r="N196" s="220"/>
      <c r="O196" s="220"/>
      <c r="P196" s="220"/>
      <c r="Q196" s="220"/>
      <c r="R196" s="220"/>
      <c r="S196" s="220"/>
      <c r="T196" s="221"/>
      <c r="AT196" s="222" t="s">
        <v>164</v>
      </c>
      <c r="AU196" s="222" t="s">
        <v>90</v>
      </c>
      <c r="AV196" s="14" t="s">
        <v>90</v>
      </c>
      <c r="AW196" s="14" t="s">
        <v>34</v>
      </c>
      <c r="AX196" s="14" t="s">
        <v>80</v>
      </c>
      <c r="AY196" s="222" t="s">
        <v>155</v>
      </c>
    </row>
    <row r="197" spans="1:65" s="15" customFormat="1" ht="11.25">
      <c r="B197" s="223"/>
      <c r="C197" s="224"/>
      <c r="D197" s="203" t="s">
        <v>164</v>
      </c>
      <c r="E197" s="225" t="s">
        <v>1</v>
      </c>
      <c r="F197" s="226" t="s">
        <v>171</v>
      </c>
      <c r="G197" s="224"/>
      <c r="H197" s="227">
        <v>76.260000000000005</v>
      </c>
      <c r="I197" s="228"/>
      <c r="J197" s="224"/>
      <c r="K197" s="224"/>
      <c r="L197" s="229"/>
      <c r="M197" s="230"/>
      <c r="N197" s="231"/>
      <c r="O197" s="231"/>
      <c r="P197" s="231"/>
      <c r="Q197" s="231"/>
      <c r="R197" s="231"/>
      <c r="S197" s="231"/>
      <c r="T197" s="232"/>
      <c r="AT197" s="233" t="s">
        <v>164</v>
      </c>
      <c r="AU197" s="233" t="s">
        <v>90</v>
      </c>
      <c r="AV197" s="15" t="s">
        <v>162</v>
      </c>
      <c r="AW197" s="15" t="s">
        <v>34</v>
      </c>
      <c r="AX197" s="15" t="s">
        <v>88</v>
      </c>
      <c r="AY197" s="233" t="s">
        <v>155</v>
      </c>
    </row>
    <row r="198" spans="1:65" s="2" customFormat="1" ht="14.45" customHeight="1">
      <c r="A198" s="35"/>
      <c r="B198" s="36"/>
      <c r="C198" s="188" t="s">
        <v>212</v>
      </c>
      <c r="D198" s="188" t="s">
        <v>158</v>
      </c>
      <c r="E198" s="189" t="s">
        <v>213</v>
      </c>
      <c r="F198" s="190" t="s">
        <v>214</v>
      </c>
      <c r="G198" s="191" t="s">
        <v>102</v>
      </c>
      <c r="H198" s="192">
        <v>1.093</v>
      </c>
      <c r="I198" s="193"/>
      <c r="J198" s="194">
        <f>ROUND(I198*H198,2)</f>
        <v>0</v>
      </c>
      <c r="K198" s="190" t="s">
        <v>1</v>
      </c>
      <c r="L198" s="40"/>
      <c r="M198" s="195" t="s">
        <v>1</v>
      </c>
      <c r="N198" s="196" t="s">
        <v>45</v>
      </c>
      <c r="O198" s="72"/>
      <c r="P198" s="197">
        <f>O198*H198</f>
        <v>0</v>
      </c>
      <c r="Q198" s="197">
        <v>7.4260000000000007E-2</v>
      </c>
      <c r="R198" s="197">
        <f>Q198*H198</f>
        <v>8.1166180000000004E-2</v>
      </c>
      <c r="S198" s="197">
        <v>0</v>
      </c>
      <c r="T198" s="198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99" t="s">
        <v>162</v>
      </c>
      <c r="AT198" s="199" t="s">
        <v>158</v>
      </c>
      <c r="AU198" s="199" t="s">
        <v>90</v>
      </c>
      <c r="AY198" s="18" t="s">
        <v>155</v>
      </c>
      <c r="BE198" s="200">
        <f>IF(N198="základní",J198,0)</f>
        <v>0</v>
      </c>
      <c r="BF198" s="200">
        <f>IF(N198="snížená",J198,0)</f>
        <v>0</v>
      </c>
      <c r="BG198" s="200">
        <f>IF(N198="zákl. přenesená",J198,0)</f>
        <v>0</v>
      </c>
      <c r="BH198" s="200">
        <f>IF(N198="sníž. přenesená",J198,0)</f>
        <v>0</v>
      </c>
      <c r="BI198" s="200">
        <f>IF(N198="nulová",J198,0)</f>
        <v>0</v>
      </c>
      <c r="BJ198" s="18" t="s">
        <v>88</v>
      </c>
      <c r="BK198" s="200">
        <f>ROUND(I198*H198,2)</f>
        <v>0</v>
      </c>
      <c r="BL198" s="18" t="s">
        <v>162</v>
      </c>
      <c r="BM198" s="199" t="s">
        <v>215</v>
      </c>
    </row>
    <row r="199" spans="1:65" s="13" customFormat="1" ht="11.25">
      <c r="B199" s="201"/>
      <c r="C199" s="202"/>
      <c r="D199" s="203" t="s">
        <v>164</v>
      </c>
      <c r="E199" s="204" t="s">
        <v>1</v>
      </c>
      <c r="F199" s="205" t="s">
        <v>165</v>
      </c>
      <c r="G199" s="202"/>
      <c r="H199" s="204" t="s">
        <v>1</v>
      </c>
      <c r="I199" s="206"/>
      <c r="J199" s="202"/>
      <c r="K199" s="202"/>
      <c r="L199" s="207"/>
      <c r="M199" s="208"/>
      <c r="N199" s="209"/>
      <c r="O199" s="209"/>
      <c r="P199" s="209"/>
      <c r="Q199" s="209"/>
      <c r="R199" s="209"/>
      <c r="S199" s="209"/>
      <c r="T199" s="210"/>
      <c r="AT199" s="211" t="s">
        <v>164</v>
      </c>
      <c r="AU199" s="211" t="s">
        <v>90</v>
      </c>
      <c r="AV199" s="13" t="s">
        <v>88</v>
      </c>
      <c r="AW199" s="13" t="s">
        <v>34</v>
      </c>
      <c r="AX199" s="13" t="s">
        <v>80</v>
      </c>
      <c r="AY199" s="211" t="s">
        <v>155</v>
      </c>
    </row>
    <row r="200" spans="1:65" s="13" customFormat="1" ht="11.25">
      <c r="B200" s="201"/>
      <c r="C200" s="202"/>
      <c r="D200" s="203" t="s">
        <v>164</v>
      </c>
      <c r="E200" s="204" t="s">
        <v>1</v>
      </c>
      <c r="F200" s="205" t="s">
        <v>166</v>
      </c>
      <c r="G200" s="202"/>
      <c r="H200" s="204" t="s">
        <v>1</v>
      </c>
      <c r="I200" s="206"/>
      <c r="J200" s="202"/>
      <c r="K200" s="202"/>
      <c r="L200" s="207"/>
      <c r="M200" s="208"/>
      <c r="N200" s="209"/>
      <c r="O200" s="209"/>
      <c r="P200" s="209"/>
      <c r="Q200" s="209"/>
      <c r="R200" s="209"/>
      <c r="S200" s="209"/>
      <c r="T200" s="210"/>
      <c r="AT200" s="211" t="s">
        <v>164</v>
      </c>
      <c r="AU200" s="211" t="s">
        <v>90</v>
      </c>
      <c r="AV200" s="13" t="s">
        <v>88</v>
      </c>
      <c r="AW200" s="13" t="s">
        <v>34</v>
      </c>
      <c r="AX200" s="13" t="s">
        <v>80</v>
      </c>
      <c r="AY200" s="211" t="s">
        <v>155</v>
      </c>
    </row>
    <row r="201" spans="1:65" s="13" customFormat="1" ht="11.25">
      <c r="B201" s="201"/>
      <c r="C201" s="202"/>
      <c r="D201" s="203" t="s">
        <v>164</v>
      </c>
      <c r="E201" s="204" t="s">
        <v>1</v>
      </c>
      <c r="F201" s="205" t="s">
        <v>216</v>
      </c>
      <c r="G201" s="202"/>
      <c r="H201" s="204" t="s">
        <v>1</v>
      </c>
      <c r="I201" s="206"/>
      <c r="J201" s="202"/>
      <c r="K201" s="202"/>
      <c r="L201" s="207"/>
      <c r="M201" s="208"/>
      <c r="N201" s="209"/>
      <c r="O201" s="209"/>
      <c r="P201" s="209"/>
      <c r="Q201" s="209"/>
      <c r="R201" s="209"/>
      <c r="S201" s="209"/>
      <c r="T201" s="210"/>
      <c r="AT201" s="211" t="s">
        <v>164</v>
      </c>
      <c r="AU201" s="211" t="s">
        <v>90</v>
      </c>
      <c r="AV201" s="13" t="s">
        <v>88</v>
      </c>
      <c r="AW201" s="13" t="s">
        <v>34</v>
      </c>
      <c r="AX201" s="13" t="s">
        <v>80</v>
      </c>
      <c r="AY201" s="211" t="s">
        <v>155</v>
      </c>
    </row>
    <row r="202" spans="1:65" s="13" customFormat="1" ht="11.25">
      <c r="B202" s="201"/>
      <c r="C202" s="202"/>
      <c r="D202" s="203" t="s">
        <v>164</v>
      </c>
      <c r="E202" s="204" t="s">
        <v>1</v>
      </c>
      <c r="F202" s="205" t="s">
        <v>217</v>
      </c>
      <c r="G202" s="202"/>
      <c r="H202" s="204" t="s">
        <v>1</v>
      </c>
      <c r="I202" s="206"/>
      <c r="J202" s="202"/>
      <c r="K202" s="202"/>
      <c r="L202" s="207"/>
      <c r="M202" s="208"/>
      <c r="N202" s="209"/>
      <c r="O202" s="209"/>
      <c r="P202" s="209"/>
      <c r="Q202" s="209"/>
      <c r="R202" s="209"/>
      <c r="S202" s="209"/>
      <c r="T202" s="210"/>
      <c r="AT202" s="211" t="s">
        <v>164</v>
      </c>
      <c r="AU202" s="211" t="s">
        <v>90</v>
      </c>
      <c r="AV202" s="13" t="s">
        <v>88</v>
      </c>
      <c r="AW202" s="13" t="s">
        <v>34</v>
      </c>
      <c r="AX202" s="13" t="s">
        <v>80</v>
      </c>
      <c r="AY202" s="211" t="s">
        <v>155</v>
      </c>
    </row>
    <row r="203" spans="1:65" s="14" customFormat="1" ht="11.25">
      <c r="B203" s="212"/>
      <c r="C203" s="213"/>
      <c r="D203" s="203" t="s">
        <v>164</v>
      </c>
      <c r="E203" s="214" t="s">
        <v>1</v>
      </c>
      <c r="F203" s="215" t="s">
        <v>218</v>
      </c>
      <c r="G203" s="213"/>
      <c r="H203" s="216">
        <v>0.35499999999999998</v>
      </c>
      <c r="I203" s="217"/>
      <c r="J203" s="213"/>
      <c r="K203" s="213"/>
      <c r="L203" s="218"/>
      <c r="M203" s="219"/>
      <c r="N203" s="220"/>
      <c r="O203" s="220"/>
      <c r="P203" s="220"/>
      <c r="Q203" s="220"/>
      <c r="R203" s="220"/>
      <c r="S203" s="220"/>
      <c r="T203" s="221"/>
      <c r="AT203" s="222" t="s">
        <v>164</v>
      </c>
      <c r="AU203" s="222" t="s">
        <v>90</v>
      </c>
      <c r="AV203" s="14" t="s">
        <v>90</v>
      </c>
      <c r="AW203" s="14" t="s">
        <v>34</v>
      </c>
      <c r="AX203" s="14" t="s">
        <v>80</v>
      </c>
      <c r="AY203" s="222" t="s">
        <v>155</v>
      </c>
    </row>
    <row r="204" spans="1:65" s="14" customFormat="1" ht="11.25">
      <c r="B204" s="212"/>
      <c r="C204" s="213"/>
      <c r="D204" s="203" t="s">
        <v>164</v>
      </c>
      <c r="E204" s="214" t="s">
        <v>1</v>
      </c>
      <c r="F204" s="215" t="s">
        <v>219</v>
      </c>
      <c r="G204" s="213"/>
      <c r="H204" s="216">
        <v>0.36299999999999999</v>
      </c>
      <c r="I204" s="217"/>
      <c r="J204" s="213"/>
      <c r="K204" s="213"/>
      <c r="L204" s="218"/>
      <c r="M204" s="219"/>
      <c r="N204" s="220"/>
      <c r="O204" s="220"/>
      <c r="P204" s="220"/>
      <c r="Q204" s="220"/>
      <c r="R204" s="220"/>
      <c r="S204" s="220"/>
      <c r="T204" s="221"/>
      <c r="AT204" s="222" t="s">
        <v>164</v>
      </c>
      <c r="AU204" s="222" t="s">
        <v>90</v>
      </c>
      <c r="AV204" s="14" t="s">
        <v>90</v>
      </c>
      <c r="AW204" s="14" t="s">
        <v>34</v>
      </c>
      <c r="AX204" s="14" t="s">
        <v>80</v>
      </c>
      <c r="AY204" s="222" t="s">
        <v>155</v>
      </c>
    </row>
    <row r="205" spans="1:65" s="14" customFormat="1" ht="11.25">
      <c r="B205" s="212"/>
      <c r="C205" s="213"/>
      <c r="D205" s="203" t="s">
        <v>164</v>
      </c>
      <c r="E205" s="214" t="s">
        <v>1</v>
      </c>
      <c r="F205" s="215" t="s">
        <v>220</v>
      </c>
      <c r="G205" s="213"/>
      <c r="H205" s="216">
        <v>0.375</v>
      </c>
      <c r="I205" s="217"/>
      <c r="J205" s="213"/>
      <c r="K205" s="213"/>
      <c r="L205" s="218"/>
      <c r="M205" s="219"/>
      <c r="N205" s="220"/>
      <c r="O205" s="220"/>
      <c r="P205" s="220"/>
      <c r="Q205" s="220"/>
      <c r="R205" s="220"/>
      <c r="S205" s="220"/>
      <c r="T205" s="221"/>
      <c r="AT205" s="222" t="s">
        <v>164</v>
      </c>
      <c r="AU205" s="222" t="s">
        <v>90</v>
      </c>
      <c r="AV205" s="14" t="s">
        <v>90</v>
      </c>
      <c r="AW205" s="14" t="s">
        <v>34</v>
      </c>
      <c r="AX205" s="14" t="s">
        <v>80</v>
      </c>
      <c r="AY205" s="222" t="s">
        <v>155</v>
      </c>
    </row>
    <row r="206" spans="1:65" s="15" customFormat="1" ht="11.25">
      <c r="B206" s="223"/>
      <c r="C206" s="224"/>
      <c r="D206" s="203" t="s">
        <v>164</v>
      </c>
      <c r="E206" s="225" t="s">
        <v>1</v>
      </c>
      <c r="F206" s="226" t="s">
        <v>171</v>
      </c>
      <c r="G206" s="224"/>
      <c r="H206" s="227">
        <v>1.093</v>
      </c>
      <c r="I206" s="228"/>
      <c r="J206" s="224"/>
      <c r="K206" s="224"/>
      <c r="L206" s="229"/>
      <c r="M206" s="230"/>
      <c r="N206" s="231"/>
      <c r="O206" s="231"/>
      <c r="P206" s="231"/>
      <c r="Q206" s="231"/>
      <c r="R206" s="231"/>
      <c r="S206" s="231"/>
      <c r="T206" s="232"/>
      <c r="AT206" s="233" t="s">
        <v>164</v>
      </c>
      <c r="AU206" s="233" t="s">
        <v>90</v>
      </c>
      <c r="AV206" s="15" t="s">
        <v>162</v>
      </c>
      <c r="AW206" s="15" t="s">
        <v>34</v>
      </c>
      <c r="AX206" s="15" t="s">
        <v>88</v>
      </c>
      <c r="AY206" s="233" t="s">
        <v>155</v>
      </c>
    </row>
    <row r="207" spans="1:65" s="2" customFormat="1" ht="24.2" customHeight="1">
      <c r="A207" s="35"/>
      <c r="B207" s="36"/>
      <c r="C207" s="188" t="s">
        <v>221</v>
      </c>
      <c r="D207" s="188" t="s">
        <v>158</v>
      </c>
      <c r="E207" s="189" t="s">
        <v>222</v>
      </c>
      <c r="F207" s="190" t="s">
        <v>223</v>
      </c>
      <c r="G207" s="191" t="s">
        <v>98</v>
      </c>
      <c r="H207" s="192">
        <v>1.7749999999999999</v>
      </c>
      <c r="I207" s="193"/>
      <c r="J207" s="194">
        <f>ROUND(I207*H207,2)</f>
        <v>0</v>
      </c>
      <c r="K207" s="190" t="s">
        <v>1</v>
      </c>
      <c r="L207" s="40"/>
      <c r="M207" s="195" t="s">
        <v>1</v>
      </c>
      <c r="N207" s="196" t="s">
        <v>45</v>
      </c>
      <c r="O207" s="72"/>
      <c r="P207" s="197">
        <f>O207*H207</f>
        <v>0</v>
      </c>
      <c r="Q207" s="197">
        <v>1.98</v>
      </c>
      <c r="R207" s="197">
        <f>Q207*H207</f>
        <v>3.5145</v>
      </c>
      <c r="S207" s="197">
        <v>0</v>
      </c>
      <c r="T207" s="198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99" t="s">
        <v>162</v>
      </c>
      <c r="AT207" s="199" t="s">
        <v>158</v>
      </c>
      <c r="AU207" s="199" t="s">
        <v>90</v>
      </c>
      <c r="AY207" s="18" t="s">
        <v>155</v>
      </c>
      <c r="BE207" s="200">
        <f>IF(N207="základní",J207,0)</f>
        <v>0</v>
      </c>
      <c r="BF207" s="200">
        <f>IF(N207="snížená",J207,0)</f>
        <v>0</v>
      </c>
      <c r="BG207" s="200">
        <f>IF(N207="zákl. přenesená",J207,0)</f>
        <v>0</v>
      </c>
      <c r="BH207" s="200">
        <f>IF(N207="sníž. přenesená",J207,0)</f>
        <v>0</v>
      </c>
      <c r="BI207" s="200">
        <f>IF(N207="nulová",J207,0)</f>
        <v>0</v>
      </c>
      <c r="BJ207" s="18" t="s">
        <v>88</v>
      </c>
      <c r="BK207" s="200">
        <f>ROUND(I207*H207,2)</f>
        <v>0</v>
      </c>
      <c r="BL207" s="18" t="s">
        <v>162</v>
      </c>
      <c r="BM207" s="199" t="s">
        <v>224</v>
      </c>
    </row>
    <row r="208" spans="1:65" s="13" customFormat="1" ht="11.25">
      <c r="B208" s="201"/>
      <c r="C208" s="202"/>
      <c r="D208" s="203" t="s">
        <v>164</v>
      </c>
      <c r="E208" s="204" t="s">
        <v>1</v>
      </c>
      <c r="F208" s="205" t="s">
        <v>165</v>
      </c>
      <c r="G208" s="202"/>
      <c r="H208" s="204" t="s">
        <v>1</v>
      </c>
      <c r="I208" s="206"/>
      <c r="J208" s="202"/>
      <c r="K208" s="202"/>
      <c r="L208" s="207"/>
      <c r="M208" s="208"/>
      <c r="N208" s="209"/>
      <c r="O208" s="209"/>
      <c r="P208" s="209"/>
      <c r="Q208" s="209"/>
      <c r="R208" s="209"/>
      <c r="S208" s="209"/>
      <c r="T208" s="210"/>
      <c r="AT208" s="211" t="s">
        <v>164</v>
      </c>
      <c r="AU208" s="211" t="s">
        <v>90</v>
      </c>
      <c r="AV208" s="13" t="s">
        <v>88</v>
      </c>
      <c r="AW208" s="13" t="s">
        <v>34</v>
      </c>
      <c r="AX208" s="13" t="s">
        <v>80</v>
      </c>
      <c r="AY208" s="211" t="s">
        <v>155</v>
      </c>
    </row>
    <row r="209" spans="1:65" s="13" customFormat="1" ht="11.25">
      <c r="B209" s="201"/>
      <c r="C209" s="202"/>
      <c r="D209" s="203" t="s">
        <v>164</v>
      </c>
      <c r="E209" s="204" t="s">
        <v>1</v>
      </c>
      <c r="F209" s="205" t="s">
        <v>225</v>
      </c>
      <c r="G209" s="202"/>
      <c r="H209" s="204" t="s">
        <v>1</v>
      </c>
      <c r="I209" s="206"/>
      <c r="J209" s="202"/>
      <c r="K209" s="202"/>
      <c r="L209" s="207"/>
      <c r="M209" s="208"/>
      <c r="N209" s="209"/>
      <c r="O209" s="209"/>
      <c r="P209" s="209"/>
      <c r="Q209" s="209"/>
      <c r="R209" s="209"/>
      <c r="S209" s="209"/>
      <c r="T209" s="210"/>
      <c r="AT209" s="211" t="s">
        <v>164</v>
      </c>
      <c r="AU209" s="211" t="s">
        <v>90</v>
      </c>
      <c r="AV209" s="13" t="s">
        <v>88</v>
      </c>
      <c r="AW209" s="13" t="s">
        <v>34</v>
      </c>
      <c r="AX209" s="13" t="s">
        <v>80</v>
      </c>
      <c r="AY209" s="211" t="s">
        <v>155</v>
      </c>
    </row>
    <row r="210" spans="1:65" s="13" customFormat="1" ht="11.25">
      <c r="B210" s="201"/>
      <c r="C210" s="202"/>
      <c r="D210" s="203" t="s">
        <v>164</v>
      </c>
      <c r="E210" s="204" t="s">
        <v>1</v>
      </c>
      <c r="F210" s="205" t="s">
        <v>168</v>
      </c>
      <c r="G210" s="202"/>
      <c r="H210" s="204" t="s">
        <v>1</v>
      </c>
      <c r="I210" s="206"/>
      <c r="J210" s="202"/>
      <c r="K210" s="202"/>
      <c r="L210" s="207"/>
      <c r="M210" s="208"/>
      <c r="N210" s="209"/>
      <c r="O210" s="209"/>
      <c r="P210" s="209"/>
      <c r="Q210" s="209"/>
      <c r="R210" s="209"/>
      <c r="S210" s="209"/>
      <c r="T210" s="210"/>
      <c r="AT210" s="211" t="s">
        <v>164</v>
      </c>
      <c r="AU210" s="211" t="s">
        <v>90</v>
      </c>
      <c r="AV210" s="13" t="s">
        <v>88</v>
      </c>
      <c r="AW210" s="13" t="s">
        <v>34</v>
      </c>
      <c r="AX210" s="13" t="s">
        <v>80</v>
      </c>
      <c r="AY210" s="211" t="s">
        <v>155</v>
      </c>
    </row>
    <row r="211" spans="1:65" s="13" customFormat="1" ht="11.25">
      <c r="B211" s="201"/>
      <c r="C211" s="202"/>
      <c r="D211" s="203" t="s">
        <v>164</v>
      </c>
      <c r="E211" s="204" t="s">
        <v>1</v>
      </c>
      <c r="F211" s="205" t="s">
        <v>226</v>
      </c>
      <c r="G211" s="202"/>
      <c r="H211" s="204" t="s">
        <v>1</v>
      </c>
      <c r="I211" s="206"/>
      <c r="J211" s="202"/>
      <c r="K211" s="202"/>
      <c r="L211" s="207"/>
      <c r="M211" s="208"/>
      <c r="N211" s="209"/>
      <c r="O211" s="209"/>
      <c r="P211" s="209"/>
      <c r="Q211" s="209"/>
      <c r="R211" s="209"/>
      <c r="S211" s="209"/>
      <c r="T211" s="210"/>
      <c r="AT211" s="211" t="s">
        <v>164</v>
      </c>
      <c r="AU211" s="211" t="s">
        <v>90</v>
      </c>
      <c r="AV211" s="13" t="s">
        <v>88</v>
      </c>
      <c r="AW211" s="13" t="s">
        <v>34</v>
      </c>
      <c r="AX211" s="13" t="s">
        <v>80</v>
      </c>
      <c r="AY211" s="211" t="s">
        <v>155</v>
      </c>
    </row>
    <row r="212" spans="1:65" s="13" customFormat="1" ht="11.25">
      <c r="B212" s="201"/>
      <c r="C212" s="202"/>
      <c r="D212" s="203" t="s">
        <v>164</v>
      </c>
      <c r="E212" s="204" t="s">
        <v>1</v>
      </c>
      <c r="F212" s="205" t="s">
        <v>227</v>
      </c>
      <c r="G212" s="202"/>
      <c r="H212" s="204" t="s">
        <v>1</v>
      </c>
      <c r="I212" s="206"/>
      <c r="J212" s="202"/>
      <c r="K212" s="202"/>
      <c r="L212" s="207"/>
      <c r="M212" s="208"/>
      <c r="N212" s="209"/>
      <c r="O212" s="209"/>
      <c r="P212" s="209"/>
      <c r="Q212" s="209"/>
      <c r="R212" s="209"/>
      <c r="S212" s="209"/>
      <c r="T212" s="210"/>
      <c r="AT212" s="211" t="s">
        <v>164</v>
      </c>
      <c r="AU212" s="211" t="s">
        <v>90</v>
      </c>
      <c r="AV212" s="13" t="s">
        <v>88</v>
      </c>
      <c r="AW212" s="13" t="s">
        <v>34</v>
      </c>
      <c r="AX212" s="13" t="s">
        <v>80</v>
      </c>
      <c r="AY212" s="211" t="s">
        <v>155</v>
      </c>
    </row>
    <row r="213" spans="1:65" s="14" customFormat="1" ht="11.25">
      <c r="B213" s="212"/>
      <c r="C213" s="213"/>
      <c r="D213" s="203" t="s">
        <v>164</v>
      </c>
      <c r="E213" s="214" t="s">
        <v>1</v>
      </c>
      <c r="F213" s="215" t="s">
        <v>228</v>
      </c>
      <c r="G213" s="213"/>
      <c r="H213" s="216">
        <v>1.7749999999999999</v>
      </c>
      <c r="I213" s="217"/>
      <c r="J213" s="213"/>
      <c r="K213" s="213"/>
      <c r="L213" s="218"/>
      <c r="M213" s="219"/>
      <c r="N213" s="220"/>
      <c r="O213" s="220"/>
      <c r="P213" s="220"/>
      <c r="Q213" s="220"/>
      <c r="R213" s="220"/>
      <c r="S213" s="220"/>
      <c r="T213" s="221"/>
      <c r="AT213" s="222" t="s">
        <v>164</v>
      </c>
      <c r="AU213" s="222" t="s">
        <v>90</v>
      </c>
      <c r="AV213" s="14" t="s">
        <v>90</v>
      </c>
      <c r="AW213" s="14" t="s">
        <v>34</v>
      </c>
      <c r="AX213" s="14" t="s">
        <v>80</v>
      </c>
      <c r="AY213" s="222" t="s">
        <v>155</v>
      </c>
    </row>
    <row r="214" spans="1:65" s="15" customFormat="1" ht="11.25">
      <c r="B214" s="223"/>
      <c r="C214" s="224"/>
      <c r="D214" s="203" t="s">
        <v>164</v>
      </c>
      <c r="E214" s="225" t="s">
        <v>1</v>
      </c>
      <c r="F214" s="226" t="s">
        <v>171</v>
      </c>
      <c r="G214" s="224"/>
      <c r="H214" s="227">
        <v>1.7749999999999999</v>
      </c>
      <c r="I214" s="228"/>
      <c r="J214" s="224"/>
      <c r="K214" s="224"/>
      <c r="L214" s="229"/>
      <c r="M214" s="230"/>
      <c r="N214" s="231"/>
      <c r="O214" s="231"/>
      <c r="P214" s="231"/>
      <c r="Q214" s="231"/>
      <c r="R214" s="231"/>
      <c r="S214" s="231"/>
      <c r="T214" s="232"/>
      <c r="AT214" s="233" t="s">
        <v>164</v>
      </c>
      <c r="AU214" s="233" t="s">
        <v>90</v>
      </c>
      <c r="AV214" s="15" t="s">
        <v>162</v>
      </c>
      <c r="AW214" s="15" t="s">
        <v>34</v>
      </c>
      <c r="AX214" s="15" t="s">
        <v>88</v>
      </c>
      <c r="AY214" s="233" t="s">
        <v>155</v>
      </c>
    </row>
    <row r="215" spans="1:65" s="2" customFormat="1" ht="24.2" customHeight="1">
      <c r="A215" s="35"/>
      <c r="B215" s="36"/>
      <c r="C215" s="188" t="s">
        <v>229</v>
      </c>
      <c r="D215" s="188" t="s">
        <v>158</v>
      </c>
      <c r="E215" s="189" t="s">
        <v>230</v>
      </c>
      <c r="F215" s="190" t="s">
        <v>231</v>
      </c>
      <c r="G215" s="191" t="s">
        <v>102</v>
      </c>
      <c r="H215" s="192">
        <v>25.36</v>
      </c>
      <c r="I215" s="193"/>
      <c r="J215" s="194">
        <f>ROUND(I215*H215,2)</f>
        <v>0</v>
      </c>
      <c r="K215" s="190" t="s">
        <v>1</v>
      </c>
      <c r="L215" s="40"/>
      <c r="M215" s="195" t="s">
        <v>1</v>
      </c>
      <c r="N215" s="196" t="s">
        <v>45</v>
      </c>
      <c r="O215" s="72"/>
      <c r="P215" s="197">
        <f>O215*H215</f>
        <v>0</v>
      </c>
      <c r="Q215" s="197">
        <v>3.5400000000000001E-2</v>
      </c>
      <c r="R215" s="197">
        <f>Q215*H215</f>
        <v>0.89774399999999999</v>
      </c>
      <c r="S215" s="197">
        <v>0</v>
      </c>
      <c r="T215" s="198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99" t="s">
        <v>162</v>
      </c>
      <c r="AT215" s="199" t="s">
        <v>158</v>
      </c>
      <c r="AU215" s="199" t="s">
        <v>90</v>
      </c>
      <c r="AY215" s="18" t="s">
        <v>155</v>
      </c>
      <c r="BE215" s="200">
        <f>IF(N215="základní",J215,0)</f>
        <v>0</v>
      </c>
      <c r="BF215" s="200">
        <f>IF(N215="snížená",J215,0)</f>
        <v>0</v>
      </c>
      <c r="BG215" s="200">
        <f>IF(N215="zákl. přenesená",J215,0)</f>
        <v>0</v>
      </c>
      <c r="BH215" s="200">
        <f>IF(N215="sníž. přenesená",J215,0)</f>
        <v>0</v>
      </c>
      <c r="BI215" s="200">
        <f>IF(N215="nulová",J215,0)</f>
        <v>0</v>
      </c>
      <c r="BJ215" s="18" t="s">
        <v>88</v>
      </c>
      <c r="BK215" s="200">
        <f>ROUND(I215*H215,2)</f>
        <v>0</v>
      </c>
      <c r="BL215" s="18" t="s">
        <v>162</v>
      </c>
      <c r="BM215" s="199" t="s">
        <v>232</v>
      </c>
    </row>
    <row r="216" spans="1:65" s="13" customFormat="1" ht="11.25">
      <c r="B216" s="201"/>
      <c r="C216" s="202"/>
      <c r="D216" s="203" t="s">
        <v>164</v>
      </c>
      <c r="E216" s="204" t="s">
        <v>1</v>
      </c>
      <c r="F216" s="205" t="s">
        <v>165</v>
      </c>
      <c r="G216" s="202"/>
      <c r="H216" s="204" t="s">
        <v>1</v>
      </c>
      <c r="I216" s="206"/>
      <c r="J216" s="202"/>
      <c r="K216" s="202"/>
      <c r="L216" s="207"/>
      <c r="M216" s="208"/>
      <c r="N216" s="209"/>
      <c r="O216" s="209"/>
      <c r="P216" s="209"/>
      <c r="Q216" s="209"/>
      <c r="R216" s="209"/>
      <c r="S216" s="209"/>
      <c r="T216" s="210"/>
      <c r="AT216" s="211" t="s">
        <v>164</v>
      </c>
      <c r="AU216" s="211" t="s">
        <v>90</v>
      </c>
      <c r="AV216" s="13" t="s">
        <v>88</v>
      </c>
      <c r="AW216" s="13" t="s">
        <v>34</v>
      </c>
      <c r="AX216" s="13" t="s">
        <v>80</v>
      </c>
      <c r="AY216" s="211" t="s">
        <v>155</v>
      </c>
    </row>
    <row r="217" spans="1:65" s="13" customFormat="1" ht="11.25">
      <c r="B217" s="201"/>
      <c r="C217" s="202"/>
      <c r="D217" s="203" t="s">
        <v>164</v>
      </c>
      <c r="E217" s="204" t="s">
        <v>1</v>
      </c>
      <c r="F217" s="205" t="s">
        <v>225</v>
      </c>
      <c r="G217" s="202"/>
      <c r="H217" s="204" t="s">
        <v>1</v>
      </c>
      <c r="I217" s="206"/>
      <c r="J217" s="202"/>
      <c r="K217" s="202"/>
      <c r="L217" s="207"/>
      <c r="M217" s="208"/>
      <c r="N217" s="209"/>
      <c r="O217" s="209"/>
      <c r="P217" s="209"/>
      <c r="Q217" s="209"/>
      <c r="R217" s="209"/>
      <c r="S217" s="209"/>
      <c r="T217" s="210"/>
      <c r="AT217" s="211" t="s">
        <v>164</v>
      </c>
      <c r="AU217" s="211" t="s">
        <v>90</v>
      </c>
      <c r="AV217" s="13" t="s">
        <v>88</v>
      </c>
      <c r="AW217" s="13" t="s">
        <v>34</v>
      </c>
      <c r="AX217" s="13" t="s">
        <v>80</v>
      </c>
      <c r="AY217" s="211" t="s">
        <v>155</v>
      </c>
    </row>
    <row r="218" spans="1:65" s="13" customFormat="1" ht="11.25">
      <c r="B218" s="201"/>
      <c r="C218" s="202"/>
      <c r="D218" s="203" t="s">
        <v>164</v>
      </c>
      <c r="E218" s="204" t="s">
        <v>1</v>
      </c>
      <c r="F218" s="205" t="s">
        <v>168</v>
      </c>
      <c r="G218" s="202"/>
      <c r="H218" s="204" t="s">
        <v>1</v>
      </c>
      <c r="I218" s="206"/>
      <c r="J218" s="202"/>
      <c r="K218" s="202"/>
      <c r="L218" s="207"/>
      <c r="M218" s="208"/>
      <c r="N218" s="209"/>
      <c r="O218" s="209"/>
      <c r="P218" s="209"/>
      <c r="Q218" s="209"/>
      <c r="R218" s="209"/>
      <c r="S218" s="209"/>
      <c r="T218" s="210"/>
      <c r="AT218" s="211" t="s">
        <v>164</v>
      </c>
      <c r="AU218" s="211" t="s">
        <v>90</v>
      </c>
      <c r="AV218" s="13" t="s">
        <v>88</v>
      </c>
      <c r="AW218" s="13" t="s">
        <v>34</v>
      </c>
      <c r="AX218" s="13" t="s">
        <v>80</v>
      </c>
      <c r="AY218" s="211" t="s">
        <v>155</v>
      </c>
    </row>
    <row r="219" spans="1:65" s="13" customFormat="1" ht="11.25">
      <c r="B219" s="201"/>
      <c r="C219" s="202"/>
      <c r="D219" s="203" t="s">
        <v>164</v>
      </c>
      <c r="E219" s="204" t="s">
        <v>1</v>
      </c>
      <c r="F219" s="205" t="s">
        <v>226</v>
      </c>
      <c r="G219" s="202"/>
      <c r="H219" s="204" t="s">
        <v>1</v>
      </c>
      <c r="I219" s="206"/>
      <c r="J219" s="202"/>
      <c r="K219" s="202"/>
      <c r="L219" s="207"/>
      <c r="M219" s="208"/>
      <c r="N219" s="209"/>
      <c r="O219" s="209"/>
      <c r="P219" s="209"/>
      <c r="Q219" s="209"/>
      <c r="R219" s="209"/>
      <c r="S219" s="209"/>
      <c r="T219" s="210"/>
      <c r="AT219" s="211" t="s">
        <v>164</v>
      </c>
      <c r="AU219" s="211" t="s">
        <v>90</v>
      </c>
      <c r="AV219" s="13" t="s">
        <v>88</v>
      </c>
      <c r="AW219" s="13" t="s">
        <v>34</v>
      </c>
      <c r="AX219" s="13" t="s">
        <v>80</v>
      </c>
      <c r="AY219" s="211" t="s">
        <v>155</v>
      </c>
    </row>
    <row r="220" spans="1:65" s="13" customFormat="1" ht="11.25">
      <c r="B220" s="201"/>
      <c r="C220" s="202"/>
      <c r="D220" s="203" t="s">
        <v>164</v>
      </c>
      <c r="E220" s="204" t="s">
        <v>1</v>
      </c>
      <c r="F220" s="205" t="s">
        <v>227</v>
      </c>
      <c r="G220" s="202"/>
      <c r="H220" s="204" t="s">
        <v>1</v>
      </c>
      <c r="I220" s="206"/>
      <c r="J220" s="202"/>
      <c r="K220" s="202"/>
      <c r="L220" s="207"/>
      <c r="M220" s="208"/>
      <c r="N220" s="209"/>
      <c r="O220" s="209"/>
      <c r="P220" s="209"/>
      <c r="Q220" s="209"/>
      <c r="R220" s="209"/>
      <c r="S220" s="209"/>
      <c r="T220" s="210"/>
      <c r="AT220" s="211" t="s">
        <v>164</v>
      </c>
      <c r="AU220" s="211" t="s">
        <v>90</v>
      </c>
      <c r="AV220" s="13" t="s">
        <v>88</v>
      </c>
      <c r="AW220" s="13" t="s">
        <v>34</v>
      </c>
      <c r="AX220" s="13" t="s">
        <v>80</v>
      </c>
      <c r="AY220" s="211" t="s">
        <v>155</v>
      </c>
    </row>
    <row r="221" spans="1:65" s="14" customFormat="1" ht="11.25">
      <c r="B221" s="212"/>
      <c r="C221" s="213"/>
      <c r="D221" s="203" t="s">
        <v>164</v>
      </c>
      <c r="E221" s="214" t="s">
        <v>1</v>
      </c>
      <c r="F221" s="215" t="s">
        <v>233</v>
      </c>
      <c r="G221" s="213"/>
      <c r="H221" s="216">
        <v>25.36</v>
      </c>
      <c r="I221" s="217"/>
      <c r="J221" s="213"/>
      <c r="K221" s="213"/>
      <c r="L221" s="218"/>
      <c r="M221" s="219"/>
      <c r="N221" s="220"/>
      <c r="O221" s="220"/>
      <c r="P221" s="220"/>
      <c r="Q221" s="220"/>
      <c r="R221" s="220"/>
      <c r="S221" s="220"/>
      <c r="T221" s="221"/>
      <c r="AT221" s="222" t="s">
        <v>164</v>
      </c>
      <c r="AU221" s="222" t="s">
        <v>90</v>
      </c>
      <c r="AV221" s="14" t="s">
        <v>90</v>
      </c>
      <c r="AW221" s="14" t="s">
        <v>34</v>
      </c>
      <c r="AX221" s="14" t="s">
        <v>80</v>
      </c>
      <c r="AY221" s="222" t="s">
        <v>155</v>
      </c>
    </row>
    <row r="222" spans="1:65" s="15" customFormat="1" ht="11.25">
      <c r="B222" s="223"/>
      <c r="C222" s="224"/>
      <c r="D222" s="203" t="s">
        <v>164</v>
      </c>
      <c r="E222" s="225" t="s">
        <v>1</v>
      </c>
      <c r="F222" s="226" t="s">
        <v>171</v>
      </c>
      <c r="G222" s="224"/>
      <c r="H222" s="227">
        <v>25.36</v>
      </c>
      <c r="I222" s="228"/>
      <c r="J222" s="224"/>
      <c r="K222" s="224"/>
      <c r="L222" s="229"/>
      <c r="M222" s="230"/>
      <c r="N222" s="231"/>
      <c r="O222" s="231"/>
      <c r="P222" s="231"/>
      <c r="Q222" s="231"/>
      <c r="R222" s="231"/>
      <c r="S222" s="231"/>
      <c r="T222" s="232"/>
      <c r="AT222" s="233" t="s">
        <v>164</v>
      </c>
      <c r="AU222" s="233" t="s">
        <v>90</v>
      </c>
      <c r="AV222" s="15" t="s">
        <v>162</v>
      </c>
      <c r="AW222" s="15" t="s">
        <v>34</v>
      </c>
      <c r="AX222" s="15" t="s">
        <v>88</v>
      </c>
      <c r="AY222" s="233" t="s">
        <v>155</v>
      </c>
    </row>
    <row r="223" spans="1:65" s="12" customFormat="1" ht="22.9" customHeight="1">
      <c r="B223" s="172"/>
      <c r="C223" s="173"/>
      <c r="D223" s="174" t="s">
        <v>79</v>
      </c>
      <c r="E223" s="186" t="s">
        <v>234</v>
      </c>
      <c r="F223" s="186" t="s">
        <v>235</v>
      </c>
      <c r="G223" s="173"/>
      <c r="H223" s="173"/>
      <c r="I223" s="176"/>
      <c r="J223" s="187">
        <f>BK223</f>
        <v>0</v>
      </c>
      <c r="K223" s="173"/>
      <c r="L223" s="178"/>
      <c r="M223" s="179"/>
      <c r="N223" s="180"/>
      <c r="O223" s="180"/>
      <c r="P223" s="181">
        <f>P224+P243+P250+P305</f>
        <v>0</v>
      </c>
      <c r="Q223" s="180"/>
      <c r="R223" s="181">
        <f>R224+R243+R250+R305</f>
        <v>0</v>
      </c>
      <c r="S223" s="180"/>
      <c r="T223" s="182">
        <f>T224+T243+T250+T305</f>
        <v>0</v>
      </c>
      <c r="AR223" s="183" t="s">
        <v>88</v>
      </c>
      <c r="AT223" s="184" t="s">
        <v>79</v>
      </c>
      <c r="AU223" s="184" t="s">
        <v>88</v>
      </c>
      <c r="AY223" s="183" t="s">
        <v>155</v>
      </c>
      <c r="BK223" s="185">
        <f>BK224+BK243+BK250+BK305</f>
        <v>0</v>
      </c>
    </row>
    <row r="224" spans="1:65" s="12" customFormat="1" ht="20.85" customHeight="1">
      <c r="B224" s="172"/>
      <c r="C224" s="173"/>
      <c r="D224" s="174" t="s">
        <v>79</v>
      </c>
      <c r="E224" s="186" t="s">
        <v>236</v>
      </c>
      <c r="F224" s="186" t="s">
        <v>237</v>
      </c>
      <c r="G224" s="173"/>
      <c r="H224" s="173"/>
      <c r="I224" s="176"/>
      <c r="J224" s="187">
        <f>BK224</f>
        <v>0</v>
      </c>
      <c r="K224" s="173"/>
      <c r="L224" s="178"/>
      <c r="M224" s="179"/>
      <c r="N224" s="180"/>
      <c r="O224" s="180"/>
      <c r="P224" s="181">
        <f>SUM(P225:P242)</f>
        <v>0</v>
      </c>
      <c r="Q224" s="180"/>
      <c r="R224" s="181">
        <f>SUM(R225:R242)</f>
        <v>0</v>
      </c>
      <c r="S224" s="180"/>
      <c r="T224" s="182">
        <f>SUM(T225:T242)</f>
        <v>0</v>
      </c>
      <c r="AR224" s="183" t="s">
        <v>88</v>
      </c>
      <c r="AT224" s="184" t="s">
        <v>79</v>
      </c>
      <c r="AU224" s="184" t="s">
        <v>90</v>
      </c>
      <c r="AY224" s="183" t="s">
        <v>155</v>
      </c>
      <c r="BK224" s="185">
        <f>SUM(BK225:BK242)</f>
        <v>0</v>
      </c>
    </row>
    <row r="225" spans="1:65" s="2" customFormat="1" ht="24.2" customHeight="1">
      <c r="A225" s="35"/>
      <c r="B225" s="36"/>
      <c r="C225" s="188" t="s">
        <v>238</v>
      </c>
      <c r="D225" s="188" t="s">
        <v>158</v>
      </c>
      <c r="E225" s="189" t="s">
        <v>239</v>
      </c>
      <c r="F225" s="190" t="s">
        <v>240</v>
      </c>
      <c r="G225" s="191" t="s">
        <v>241</v>
      </c>
      <c r="H225" s="192">
        <v>1</v>
      </c>
      <c r="I225" s="193"/>
      <c r="J225" s="194">
        <f>ROUND(I225*H225,2)</f>
        <v>0</v>
      </c>
      <c r="K225" s="190" t="s">
        <v>1</v>
      </c>
      <c r="L225" s="40"/>
      <c r="M225" s="195" t="s">
        <v>1</v>
      </c>
      <c r="N225" s="196" t="s">
        <v>45</v>
      </c>
      <c r="O225" s="72"/>
      <c r="P225" s="197">
        <f>O225*H225</f>
        <v>0</v>
      </c>
      <c r="Q225" s="197">
        <v>0</v>
      </c>
      <c r="R225" s="197">
        <f>Q225*H225</f>
        <v>0</v>
      </c>
      <c r="S225" s="197">
        <v>0</v>
      </c>
      <c r="T225" s="198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99" t="s">
        <v>162</v>
      </c>
      <c r="AT225" s="199" t="s">
        <v>158</v>
      </c>
      <c r="AU225" s="199" t="s">
        <v>179</v>
      </c>
      <c r="AY225" s="18" t="s">
        <v>155</v>
      </c>
      <c r="BE225" s="200">
        <f>IF(N225="základní",J225,0)</f>
        <v>0</v>
      </c>
      <c r="BF225" s="200">
        <f>IF(N225="snížená",J225,0)</f>
        <v>0</v>
      </c>
      <c r="BG225" s="200">
        <f>IF(N225="zákl. přenesená",J225,0)</f>
        <v>0</v>
      </c>
      <c r="BH225" s="200">
        <f>IF(N225="sníž. přenesená",J225,0)</f>
        <v>0</v>
      </c>
      <c r="BI225" s="200">
        <f>IF(N225="nulová",J225,0)</f>
        <v>0</v>
      </c>
      <c r="BJ225" s="18" t="s">
        <v>88</v>
      </c>
      <c r="BK225" s="200">
        <f>ROUND(I225*H225,2)</f>
        <v>0</v>
      </c>
      <c r="BL225" s="18" t="s">
        <v>162</v>
      </c>
      <c r="BM225" s="199" t="s">
        <v>242</v>
      </c>
    </row>
    <row r="226" spans="1:65" s="13" customFormat="1" ht="11.25">
      <c r="B226" s="201"/>
      <c r="C226" s="202"/>
      <c r="D226" s="203" t="s">
        <v>164</v>
      </c>
      <c r="E226" s="204" t="s">
        <v>1</v>
      </c>
      <c r="F226" s="205" t="s">
        <v>165</v>
      </c>
      <c r="G226" s="202"/>
      <c r="H226" s="204" t="s">
        <v>1</v>
      </c>
      <c r="I226" s="206"/>
      <c r="J226" s="202"/>
      <c r="K226" s="202"/>
      <c r="L226" s="207"/>
      <c r="M226" s="208"/>
      <c r="N226" s="209"/>
      <c r="O226" s="209"/>
      <c r="P226" s="209"/>
      <c r="Q226" s="209"/>
      <c r="R226" s="209"/>
      <c r="S226" s="209"/>
      <c r="T226" s="210"/>
      <c r="AT226" s="211" t="s">
        <v>164</v>
      </c>
      <c r="AU226" s="211" t="s">
        <v>179</v>
      </c>
      <c r="AV226" s="13" t="s">
        <v>88</v>
      </c>
      <c r="AW226" s="13" t="s">
        <v>34</v>
      </c>
      <c r="AX226" s="13" t="s">
        <v>80</v>
      </c>
      <c r="AY226" s="211" t="s">
        <v>155</v>
      </c>
    </row>
    <row r="227" spans="1:65" s="13" customFormat="1" ht="11.25">
      <c r="B227" s="201"/>
      <c r="C227" s="202"/>
      <c r="D227" s="203" t="s">
        <v>164</v>
      </c>
      <c r="E227" s="204" t="s">
        <v>1</v>
      </c>
      <c r="F227" s="205" t="s">
        <v>243</v>
      </c>
      <c r="G227" s="202"/>
      <c r="H227" s="204" t="s">
        <v>1</v>
      </c>
      <c r="I227" s="206"/>
      <c r="J227" s="202"/>
      <c r="K227" s="202"/>
      <c r="L227" s="207"/>
      <c r="M227" s="208"/>
      <c r="N227" s="209"/>
      <c r="O227" s="209"/>
      <c r="P227" s="209"/>
      <c r="Q227" s="209"/>
      <c r="R227" s="209"/>
      <c r="S227" s="209"/>
      <c r="T227" s="210"/>
      <c r="AT227" s="211" t="s">
        <v>164</v>
      </c>
      <c r="AU227" s="211" t="s">
        <v>179</v>
      </c>
      <c r="AV227" s="13" t="s">
        <v>88</v>
      </c>
      <c r="AW227" s="13" t="s">
        <v>34</v>
      </c>
      <c r="AX227" s="13" t="s">
        <v>80</v>
      </c>
      <c r="AY227" s="211" t="s">
        <v>155</v>
      </c>
    </row>
    <row r="228" spans="1:65" s="13" customFormat="1" ht="11.25">
      <c r="B228" s="201"/>
      <c r="C228" s="202"/>
      <c r="D228" s="203" t="s">
        <v>164</v>
      </c>
      <c r="E228" s="204" t="s">
        <v>1</v>
      </c>
      <c r="F228" s="205" t="s">
        <v>244</v>
      </c>
      <c r="G228" s="202"/>
      <c r="H228" s="204" t="s">
        <v>1</v>
      </c>
      <c r="I228" s="206"/>
      <c r="J228" s="202"/>
      <c r="K228" s="202"/>
      <c r="L228" s="207"/>
      <c r="M228" s="208"/>
      <c r="N228" s="209"/>
      <c r="O228" s="209"/>
      <c r="P228" s="209"/>
      <c r="Q228" s="209"/>
      <c r="R228" s="209"/>
      <c r="S228" s="209"/>
      <c r="T228" s="210"/>
      <c r="AT228" s="211" t="s">
        <v>164</v>
      </c>
      <c r="AU228" s="211" t="s">
        <v>179</v>
      </c>
      <c r="AV228" s="13" t="s">
        <v>88</v>
      </c>
      <c r="AW228" s="13" t="s">
        <v>34</v>
      </c>
      <c r="AX228" s="13" t="s">
        <v>80</v>
      </c>
      <c r="AY228" s="211" t="s">
        <v>155</v>
      </c>
    </row>
    <row r="229" spans="1:65" s="14" customFormat="1" ht="11.25">
      <c r="B229" s="212"/>
      <c r="C229" s="213"/>
      <c r="D229" s="203" t="s">
        <v>164</v>
      </c>
      <c r="E229" s="214" t="s">
        <v>1</v>
      </c>
      <c r="F229" s="215" t="s">
        <v>88</v>
      </c>
      <c r="G229" s="213"/>
      <c r="H229" s="216">
        <v>1</v>
      </c>
      <c r="I229" s="217"/>
      <c r="J229" s="213"/>
      <c r="K229" s="213"/>
      <c r="L229" s="218"/>
      <c r="M229" s="219"/>
      <c r="N229" s="220"/>
      <c r="O229" s="220"/>
      <c r="P229" s="220"/>
      <c r="Q229" s="220"/>
      <c r="R229" s="220"/>
      <c r="S229" s="220"/>
      <c r="T229" s="221"/>
      <c r="AT229" s="222" t="s">
        <v>164</v>
      </c>
      <c r="AU229" s="222" t="s">
        <v>179</v>
      </c>
      <c r="AV229" s="14" t="s">
        <v>90</v>
      </c>
      <c r="AW229" s="14" t="s">
        <v>34</v>
      </c>
      <c r="AX229" s="14" t="s">
        <v>80</v>
      </c>
      <c r="AY229" s="222" t="s">
        <v>155</v>
      </c>
    </row>
    <row r="230" spans="1:65" s="15" customFormat="1" ht="11.25">
      <c r="B230" s="223"/>
      <c r="C230" s="224"/>
      <c r="D230" s="203" t="s">
        <v>164</v>
      </c>
      <c r="E230" s="225" t="s">
        <v>1</v>
      </c>
      <c r="F230" s="226" t="s">
        <v>171</v>
      </c>
      <c r="G230" s="224"/>
      <c r="H230" s="227">
        <v>1</v>
      </c>
      <c r="I230" s="228"/>
      <c r="J230" s="224"/>
      <c r="K230" s="224"/>
      <c r="L230" s="229"/>
      <c r="M230" s="230"/>
      <c r="N230" s="231"/>
      <c r="O230" s="231"/>
      <c r="P230" s="231"/>
      <c r="Q230" s="231"/>
      <c r="R230" s="231"/>
      <c r="S230" s="231"/>
      <c r="T230" s="232"/>
      <c r="AT230" s="233" t="s">
        <v>164</v>
      </c>
      <c r="AU230" s="233" t="s">
        <v>179</v>
      </c>
      <c r="AV230" s="15" t="s">
        <v>162</v>
      </c>
      <c r="AW230" s="15" t="s">
        <v>34</v>
      </c>
      <c r="AX230" s="15" t="s">
        <v>88</v>
      </c>
      <c r="AY230" s="233" t="s">
        <v>155</v>
      </c>
    </row>
    <row r="231" spans="1:65" s="2" customFormat="1" ht="37.9" customHeight="1">
      <c r="A231" s="35"/>
      <c r="B231" s="36"/>
      <c r="C231" s="188" t="s">
        <v>245</v>
      </c>
      <c r="D231" s="188" t="s">
        <v>158</v>
      </c>
      <c r="E231" s="189" t="s">
        <v>246</v>
      </c>
      <c r="F231" s="190" t="s">
        <v>247</v>
      </c>
      <c r="G231" s="191" t="s">
        <v>241</v>
      </c>
      <c r="H231" s="192">
        <v>1</v>
      </c>
      <c r="I231" s="193"/>
      <c r="J231" s="194">
        <f>ROUND(I231*H231,2)</f>
        <v>0</v>
      </c>
      <c r="K231" s="190" t="s">
        <v>1</v>
      </c>
      <c r="L231" s="40"/>
      <c r="M231" s="195" t="s">
        <v>1</v>
      </c>
      <c r="N231" s="196" t="s">
        <v>45</v>
      </c>
      <c r="O231" s="72"/>
      <c r="P231" s="197">
        <f>O231*H231</f>
        <v>0</v>
      </c>
      <c r="Q231" s="197">
        <v>0</v>
      </c>
      <c r="R231" s="197">
        <f>Q231*H231</f>
        <v>0</v>
      </c>
      <c r="S231" s="197">
        <v>0</v>
      </c>
      <c r="T231" s="198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99" t="s">
        <v>162</v>
      </c>
      <c r="AT231" s="199" t="s">
        <v>158</v>
      </c>
      <c r="AU231" s="199" t="s">
        <v>179</v>
      </c>
      <c r="AY231" s="18" t="s">
        <v>155</v>
      </c>
      <c r="BE231" s="200">
        <f>IF(N231="základní",J231,0)</f>
        <v>0</v>
      </c>
      <c r="BF231" s="200">
        <f>IF(N231="snížená",J231,0)</f>
        <v>0</v>
      </c>
      <c r="BG231" s="200">
        <f>IF(N231="zákl. přenesená",J231,0)</f>
        <v>0</v>
      </c>
      <c r="BH231" s="200">
        <f>IF(N231="sníž. přenesená",J231,0)</f>
        <v>0</v>
      </c>
      <c r="BI231" s="200">
        <f>IF(N231="nulová",J231,0)</f>
        <v>0</v>
      </c>
      <c r="BJ231" s="18" t="s">
        <v>88</v>
      </c>
      <c r="BK231" s="200">
        <f>ROUND(I231*H231,2)</f>
        <v>0</v>
      </c>
      <c r="BL231" s="18" t="s">
        <v>162</v>
      </c>
      <c r="BM231" s="199" t="s">
        <v>248</v>
      </c>
    </row>
    <row r="232" spans="1:65" s="13" customFormat="1" ht="11.25">
      <c r="B232" s="201"/>
      <c r="C232" s="202"/>
      <c r="D232" s="203" t="s">
        <v>164</v>
      </c>
      <c r="E232" s="204" t="s">
        <v>1</v>
      </c>
      <c r="F232" s="205" t="s">
        <v>165</v>
      </c>
      <c r="G232" s="202"/>
      <c r="H232" s="204" t="s">
        <v>1</v>
      </c>
      <c r="I232" s="206"/>
      <c r="J232" s="202"/>
      <c r="K232" s="202"/>
      <c r="L232" s="207"/>
      <c r="M232" s="208"/>
      <c r="N232" s="209"/>
      <c r="O232" s="209"/>
      <c r="P232" s="209"/>
      <c r="Q232" s="209"/>
      <c r="R232" s="209"/>
      <c r="S232" s="209"/>
      <c r="T232" s="210"/>
      <c r="AT232" s="211" t="s">
        <v>164</v>
      </c>
      <c r="AU232" s="211" t="s">
        <v>179</v>
      </c>
      <c r="AV232" s="13" t="s">
        <v>88</v>
      </c>
      <c r="AW232" s="13" t="s">
        <v>34</v>
      </c>
      <c r="AX232" s="13" t="s">
        <v>80</v>
      </c>
      <c r="AY232" s="211" t="s">
        <v>155</v>
      </c>
    </row>
    <row r="233" spans="1:65" s="13" customFormat="1" ht="11.25">
      <c r="B233" s="201"/>
      <c r="C233" s="202"/>
      <c r="D233" s="203" t="s">
        <v>164</v>
      </c>
      <c r="E233" s="204" t="s">
        <v>1</v>
      </c>
      <c r="F233" s="205" t="s">
        <v>243</v>
      </c>
      <c r="G233" s="202"/>
      <c r="H233" s="204" t="s">
        <v>1</v>
      </c>
      <c r="I233" s="206"/>
      <c r="J233" s="202"/>
      <c r="K233" s="202"/>
      <c r="L233" s="207"/>
      <c r="M233" s="208"/>
      <c r="N233" s="209"/>
      <c r="O233" s="209"/>
      <c r="P233" s="209"/>
      <c r="Q233" s="209"/>
      <c r="R233" s="209"/>
      <c r="S233" s="209"/>
      <c r="T233" s="210"/>
      <c r="AT233" s="211" t="s">
        <v>164</v>
      </c>
      <c r="AU233" s="211" t="s">
        <v>179</v>
      </c>
      <c r="AV233" s="13" t="s">
        <v>88</v>
      </c>
      <c r="AW233" s="13" t="s">
        <v>34</v>
      </c>
      <c r="AX233" s="13" t="s">
        <v>80</v>
      </c>
      <c r="AY233" s="211" t="s">
        <v>155</v>
      </c>
    </row>
    <row r="234" spans="1:65" s="13" customFormat="1" ht="11.25">
      <c r="B234" s="201"/>
      <c r="C234" s="202"/>
      <c r="D234" s="203" t="s">
        <v>164</v>
      </c>
      <c r="E234" s="204" t="s">
        <v>1</v>
      </c>
      <c r="F234" s="205" t="s">
        <v>244</v>
      </c>
      <c r="G234" s="202"/>
      <c r="H234" s="204" t="s">
        <v>1</v>
      </c>
      <c r="I234" s="206"/>
      <c r="J234" s="202"/>
      <c r="K234" s="202"/>
      <c r="L234" s="207"/>
      <c r="M234" s="208"/>
      <c r="N234" s="209"/>
      <c r="O234" s="209"/>
      <c r="P234" s="209"/>
      <c r="Q234" s="209"/>
      <c r="R234" s="209"/>
      <c r="S234" s="209"/>
      <c r="T234" s="210"/>
      <c r="AT234" s="211" t="s">
        <v>164</v>
      </c>
      <c r="AU234" s="211" t="s">
        <v>179</v>
      </c>
      <c r="AV234" s="13" t="s">
        <v>88</v>
      </c>
      <c r="AW234" s="13" t="s">
        <v>34</v>
      </c>
      <c r="AX234" s="13" t="s">
        <v>80</v>
      </c>
      <c r="AY234" s="211" t="s">
        <v>155</v>
      </c>
    </row>
    <row r="235" spans="1:65" s="14" customFormat="1" ht="11.25">
      <c r="B235" s="212"/>
      <c r="C235" s="213"/>
      <c r="D235" s="203" t="s">
        <v>164</v>
      </c>
      <c r="E235" s="214" t="s">
        <v>1</v>
      </c>
      <c r="F235" s="215" t="s">
        <v>88</v>
      </c>
      <c r="G235" s="213"/>
      <c r="H235" s="216">
        <v>1</v>
      </c>
      <c r="I235" s="217"/>
      <c r="J235" s="213"/>
      <c r="K235" s="213"/>
      <c r="L235" s="218"/>
      <c r="M235" s="219"/>
      <c r="N235" s="220"/>
      <c r="O235" s="220"/>
      <c r="P235" s="220"/>
      <c r="Q235" s="220"/>
      <c r="R235" s="220"/>
      <c r="S235" s="220"/>
      <c r="T235" s="221"/>
      <c r="AT235" s="222" t="s">
        <v>164</v>
      </c>
      <c r="AU235" s="222" t="s">
        <v>179</v>
      </c>
      <c r="AV235" s="14" t="s">
        <v>90</v>
      </c>
      <c r="AW235" s="14" t="s">
        <v>34</v>
      </c>
      <c r="AX235" s="14" t="s">
        <v>80</v>
      </c>
      <c r="AY235" s="222" t="s">
        <v>155</v>
      </c>
    </row>
    <row r="236" spans="1:65" s="15" customFormat="1" ht="11.25">
      <c r="B236" s="223"/>
      <c r="C236" s="224"/>
      <c r="D236" s="203" t="s">
        <v>164</v>
      </c>
      <c r="E236" s="225" t="s">
        <v>1</v>
      </c>
      <c r="F236" s="226" t="s">
        <v>171</v>
      </c>
      <c r="G236" s="224"/>
      <c r="H236" s="227">
        <v>1</v>
      </c>
      <c r="I236" s="228"/>
      <c r="J236" s="224"/>
      <c r="K236" s="224"/>
      <c r="L236" s="229"/>
      <c r="M236" s="230"/>
      <c r="N236" s="231"/>
      <c r="O236" s="231"/>
      <c r="P236" s="231"/>
      <c r="Q236" s="231"/>
      <c r="R236" s="231"/>
      <c r="S236" s="231"/>
      <c r="T236" s="232"/>
      <c r="AT236" s="233" t="s">
        <v>164</v>
      </c>
      <c r="AU236" s="233" t="s">
        <v>179</v>
      </c>
      <c r="AV236" s="15" t="s">
        <v>162</v>
      </c>
      <c r="AW236" s="15" t="s">
        <v>34</v>
      </c>
      <c r="AX236" s="15" t="s">
        <v>88</v>
      </c>
      <c r="AY236" s="233" t="s">
        <v>155</v>
      </c>
    </row>
    <row r="237" spans="1:65" s="2" customFormat="1" ht="24.2" customHeight="1">
      <c r="A237" s="35"/>
      <c r="B237" s="36"/>
      <c r="C237" s="188" t="s">
        <v>8</v>
      </c>
      <c r="D237" s="188" t="s">
        <v>158</v>
      </c>
      <c r="E237" s="189" t="s">
        <v>249</v>
      </c>
      <c r="F237" s="190" t="s">
        <v>250</v>
      </c>
      <c r="G237" s="191" t="s">
        <v>241</v>
      </c>
      <c r="H237" s="192">
        <v>1</v>
      </c>
      <c r="I237" s="193"/>
      <c r="J237" s="194">
        <f>ROUND(I237*H237,2)</f>
        <v>0</v>
      </c>
      <c r="K237" s="190" t="s">
        <v>1</v>
      </c>
      <c r="L237" s="40"/>
      <c r="M237" s="195" t="s">
        <v>1</v>
      </c>
      <c r="N237" s="196" t="s">
        <v>45</v>
      </c>
      <c r="O237" s="72"/>
      <c r="P237" s="197">
        <f>O237*H237</f>
        <v>0</v>
      </c>
      <c r="Q237" s="197">
        <v>0</v>
      </c>
      <c r="R237" s="197">
        <f>Q237*H237</f>
        <v>0</v>
      </c>
      <c r="S237" s="197">
        <v>0</v>
      </c>
      <c r="T237" s="198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199" t="s">
        <v>162</v>
      </c>
      <c r="AT237" s="199" t="s">
        <v>158</v>
      </c>
      <c r="AU237" s="199" t="s">
        <v>179</v>
      </c>
      <c r="AY237" s="18" t="s">
        <v>155</v>
      </c>
      <c r="BE237" s="200">
        <f>IF(N237="základní",J237,0)</f>
        <v>0</v>
      </c>
      <c r="BF237" s="200">
        <f>IF(N237="snížená",J237,0)</f>
        <v>0</v>
      </c>
      <c r="BG237" s="200">
        <f>IF(N237="zákl. přenesená",J237,0)</f>
        <v>0</v>
      </c>
      <c r="BH237" s="200">
        <f>IF(N237="sníž. přenesená",J237,0)</f>
        <v>0</v>
      </c>
      <c r="BI237" s="200">
        <f>IF(N237="nulová",J237,0)</f>
        <v>0</v>
      </c>
      <c r="BJ237" s="18" t="s">
        <v>88</v>
      </c>
      <c r="BK237" s="200">
        <f>ROUND(I237*H237,2)</f>
        <v>0</v>
      </c>
      <c r="BL237" s="18" t="s">
        <v>162</v>
      </c>
      <c r="BM237" s="199" t="s">
        <v>251</v>
      </c>
    </row>
    <row r="238" spans="1:65" s="13" customFormat="1" ht="11.25">
      <c r="B238" s="201"/>
      <c r="C238" s="202"/>
      <c r="D238" s="203" t="s">
        <v>164</v>
      </c>
      <c r="E238" s="204" t="s">
        <v>1</v>
      </c>
      <c r="F238" s="205" t="s">
        <v>165</v>
      </c>
      <c r="G238" s="202"/>
      <c r="H238" s="204" t="s">
        <v>1</v>
      </c>
      <c r="I238" s="206"/>
      <c r="J238" s="202"/>
      <c r="K238" s="202"/>
      <c r="L238" s="207"/>
      <c r="M238" s="208"/>
      <c r="N238" s="209"/>
      <c r="O238" s="209"/>
      <c r="P238" s="209"/>
      <c r="Q238" s="209"/>
      <c r="R238" s="209"/>
      <c r="S238" s="209"/>
      <c r="T238" s="210"/>
      <c r="AT238" s="211" t="s">
        <v>164</v>
      </c>
      <c r="AU238" s="211" t="s">
        <v>179</v>
      </c>
      <c r="AV238" s="13" t="s">
        <v>88</v>
      </c>
      <c r="AW238" s="13" t="s">
        <v>34</v>
      </c>
      <c r="AX238" s="13" t="s">
        <v>80</v>
      </c>
      <c r="AY238" s="211" t="s">
        <v>155</v>
      </c>
    </row>
    <row r="239" spans="1:65" s="13" customFormat="1" ht="11.25">
      <c r="B239" s="201"/>
      <c r="C239" s="202"/>
      <c r="D239" s="203" t="s">
        <v>164</v>
      </c>
      <c r="E239" s="204" t="s">
        <v>1</v>
      </c>
      <c r="F239" s="205" t="s">
        <v>243</v>
      </c>
      <c r="G239" s="202"/>
      <c r="H239" s="204" t="s">
        <v>1</v>
      </c>
      <c r="I239" s="206"/>
      <c r="J239" s="202"/>
      <c r="K239" s="202"/>
      <c r="L239" s="207"/>
      <c r="M239" s="208"/>
      <c r="N239" s="209"/>
      <c r="O239" s="209"/>
      <c r="P239" s="209"/>
      <c r="Q239" s="209"/>
      <c r="R239" s="209"/>
      <c r="S239" s="209"/>
      <c r="T239" s="210"/>
      <c r="AT239" s="211" t="s">
        <v>164</v>
      </c>
      <c r="AU239" s="211" t="s">
        <v>179</v>
      </c>
      <c r="AV239" s="13" t="s">
        <v>88</v>
      </c>
      <c r="AW239" s="13" t="s">
        <v>34</v>
      </c>
      <c r="AX239" s="13" t="s">
        <v>80</v>
      </c>
      <c r="AY239" s="211" t="s">
        <v>155</v>
      </c>
    </row>
    <row r="240" spans="1:65" s="13" customFormat="1" ht="11.25">
      <c r="B240" s="201"/>
      <c r="C240" s="202"/>
      <c r="D240" s="203" t="s">
        <v>164</v>
      </c>
      <c r="E240" s="204" t="s">
        <v>1</v>
      </c>
      <c r="F240" s="205" t="s">
        <v>244</v>
      </c>
      <c r="G240" s="202"/>
      <c r="H240" s="204" t="s">
        <v>1</v>
      </c>
      <c r="I240" s="206"/>
      <c r="J240" s="202"/>
      <c r="K240" s="202"/>
      <c r="L240" s="207"/>
      <c r="M240" s="208"/>
      <c r="N240" s="209"/>
      <c r="O240" s="209"/>
      <c r="P240" s="209"/>
      <c r="Q240" s="209"/>
      <c r="R240" s="209"/>
      <c r="S240" s="209"/>
      <c r="T240" s="210"/>
      <c r="AT240" s="211" t="s">
        <v>164</v>
      </c>
      <c r="AU240" s="211" t="s">
        <v>179</v>
      </c>
      <c r="AV240" s="13" t="s">
        <v>88</v>
      </c>
      <c r="AW240" s="13" t="s">
        <v>34</v>
      </c>
      <c r="AX240" s="13" t="s">
        <v>80</v>
      </c>
      <c r="AY240" s="211" t="s">
        <v>155</v>
      </c>
    </row>
    <row r="241" spans="1:65" s="14" customFormat="1" ht="11.25">
      <c r="B241" s="212"/>
      <c r="C241" s="213"/>
      <c r="D241" s="203" t="s">
        <v>164</v>
      </c>
      <c r="E241" s="214" t="s">
        <v>1</v>
      </c>
      <c r="F241" s="215" t="s">
        <v>88</v>
      </c>
      <c r="G241" s="213"/>
      <c r="H241" s="216">
        <v>1</v>
      </c>
      <c r="I241" s="217"/>
      <c r="J241" s="213"/>
      <c r="K241" s="213"/>
      <c r="L241" s="218"/>
      <c r="M241" s="219"/>
      <c r="N241" s="220"/>
      <c r="O241" s="220"/>
      <c r="P241" s="220"/>
      <c r="Q241" s="220"/>
      <c r="R241" s="220"/>
      <c r="S241" s="220"/>
      <c r="T241" s="221"/>
      <c r="AT241" s="222" t="s">
        <v>164</v>
      </c>
      <c r="AU241" s="222" t="s">
        <v>179</v>
      </c>
      <c r="AV241" s="14" t="s">
        <v>90</v>
      </c>
      <c r="AW241" s="14" t="s">
        <v>34</v>
      </c>
      <c r="AX241" s="14" t="s">
        <v>80</v>
      </c>
      <c r="AY241" s="222" t="s">
        <v>155</v>
      </c>
    </row>
    <row r="242" spans="1:65" s="15" customFormat="1" ht="11.25">
      <c r="B242" s="223"/>
      <c r="C242" s="224"/>
      <c r="D242" s="203" t="s">
        <v>164</v>
      </c>
      <c r="E242" s="225" t="s">
        <v>1</v>
      </c>
      <c r="F242" s="226" t="s">
        <v>171</v>
      </c>
      <c r="G242" s="224"/>
      <c r="H242" s="227">
        <v>1</v>
      </c>
      <c r="I242" s="228"/>
      <c r="J242" s="224"/>
      <c r="K242" s="224"/>
      <c r="L242" s="229"/>
      <c r="M242" s="230"/>
      <c r="N242" s="231"/>
      <c r="O242" s="231"/>
      <c r="P242" s="231"/>
      <c r="Q242" s="231"/>
      <c r="R242" s="231"/>
      <c r="S242" s="231"/>
      <c r="T242" s="232"/>
      <c r="AT242" s="233" t="s">
        <v>164</v>
      </c>
      <c r="AU242" s="233" t="s">
        <v>179</v>
      </c>
      <c r="AV242" s="15" t="s">
        <v>162</v>
      </c>
      <c r="AW242" s="15" t="s">
        <v>34</v>
      </c>
      <c r="AX242" s="15" t="s">
        <v>88</v>
      </c>
      <c r="AY242" s="233" t="s">
        <v>155</v>
      </c>
    </row>
    <row r="243" spans="1:65" s="12" customFormat="1" ht="20.85" customHeight="1">
      <c r="B243" s="172"/>
      <c r="C243" s="173"/>
      <c r="D243" s="174" t="s">
        <v>79</v>
      </c>
      <c r="E243" s="186" t="s">
        <v>252</v>
      </c>
      <c r="F243" s="186" t="s">
        <v>253</v>
      </c>
      <c r="G243" s="173"/>
      <c r="H243" s="173"/>
      <c r="I243" s="176"/>
      <c r="J243" s="187">
        <f>BK243</f>
        <v>0</v>
      </c>
      <c r="K243" s="173"/>
      <c r="L243" s="178"/>
      <c r="M243" s="179"/>
      <c r="N243" s="180"/>
      <c r="O243" s="180"/>
      <c r="P243" s="181">
        <f>SUM(P244:P249)</f>
        <v>0</v>
      </c>
      <c r="Q243" s="180"/>
      <c r="R243" s="181">
        <f>SUM(R244:R249)</f>
        <v>0</v>
      </c>
      <c r="S243" s="180"/>
      <c r="T243" s="182">
        <f>SUM(T244:T249)</f>
        <v>0</v>
      </c>
      <c r="AR243" s="183" t="s">
        <v>88</v>
      </c>
      <c r="AT243" s="184" t="s">
        <v>79</v>
      </c>
      <c r="AU243" s="184" t="s">
        <v>90</v>
      </c>
      <c r="AY243" s="183" t="s">
        <v>155</v>
      </c>
      <c r="BK243" s="185">
        <f>SUM(BK244:BK249)</f>
        <v>0</v>
      </c>
    </row>
    <row r="244" spans="1:65" s="2" customFormat="1" ht="49.15" customHeight="1">
      <c r="A244" s="35"/>
      <c r="B244" s="36"/>
      <c r="C244" s="188" t="s">
        <v>254</v>
      </c>
      <c r="D244" s="188" t="s">
        <v>158</v>
      </c>
      <c r="E244" s="189" t="s">
        <v>255</v>
      </c>
      <c r="F244" s="190" t="s">
        <v>256</v>
      </c>
      <c r="G244" s="191" t="s">
        <v>241</v>
      </c>
      <c r="H244" s="192">
        <v>1</v>
      </c>
      <c r="I244" s="193"/>
      <c r="J244" s="194">
        <f>ROUND(I244*H244,2)</f>
        <v>0</v>
      </c>
      <c r="K244" s="190" t="s">
        <v>1</v>
      </c>
      <c r="L244" s="40"/>
      <c r="M244" s="195" t="s">
        <v>1</v>
      </c>
      <c r="N244" s="196" t="s">
        <v>45</v>
      </c>
      <c r="O244" s="72"/>
      <c r="P244" s="197">
        <f>O244*H244</f>
        <v>0</v>
      </c>
      <c r="Q244" s="197">
        <v>0</v>
      </c>
      <c r="R244" s="197">
        <f>Q244*H244</f>
        <v>0</v>
      </c>
      <c r="S244" s="197">
        <v>0</v>
      </c>
      <c r="T244" s="198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199" t="s">
        <v>162</v>
      </c>
      <c r="AT244" s="199" t="s">
        <v>158</v>
      </c>
      <c r="AU244" s="199" t="s">
        <v>179</v>
      </c>
      <c r="AY244" s="18" t="s">
        <v>155</v>
      </c>
      <c r="BE244" s="200">
        <f>IF(N244="základní",J244,0)</f>
        <v>0</v>
      </c>
      <c r="BF244" s="200">
        <f>IF(N244="snížená",J244,0)</f>
        <v>0</v>
      </c>
      <c r="BG244" s="200">
        <f>IF(N244="zákl. přenesená",J244,0)</f>
        <v>0</v>
      </c>
      <c r="BH244" s="200">
        <f>IF(N244="sníž. přenesená",J244,0)</f>
        <v>0</v>
      </c>
      <c r="BI244" s="200">
        <f>IF(N244="nulová",J244,0)</f>
        <v>0</v>
      </c>
      <c r="BJ244" s="18" t="s">
        <v>88</v>
      </c>
      <c r="BK244" s="200">
        <f>ROUND(I244*H244,2)</f>
        <v>0</v>
      </c>
      <c r="BL244" s="18" t="s">
        <v>162</v>
      </c>
      <c r="BM244" s="199" t="s">
        <v>257</v>
      </c>
    </row>
    <row r="245" spans="1:65" s="13" customFormat="1" ht="11.25">
      <c r="B245" s="201"/>
      <c r="C245" s="202"/>
      <c r="D245" s="203" t="s">
        <v>164</v>
      </c>
      <c r="E245" s="204" t="s">
        <v>1</v>
      </c>
      <c r="F245" s="205" t="s">
        <v>165</v>
      </c>
      <c r="G245" s="202"/>
      <c r="H245" s="204" t="s">
        <v>1</v>
      </c>
      <c r="I245" s="206"/>
      <c r="J245" s="202"/>
      <c r="K245" s="202"/>
      <c r="L245" s="207"/>
      <c r="M245" s="208"/>
      <c r="N245" s="209"/>
      <c r="O245" s="209"/>
      <c r="P245" s="209"/>
      <c r="Q245" s="209"/>
      <c r="R245" s="209"/>
      <c r="S245" s="209"/>
      <c r="T245" s="210"/>
      <c r="AT245" s="211" t="s">
        <v>164</v>
      </c>
      <c r="AU245" s="211" t="s">
        <v>179</v>
      </c>
      <c r="AV245" s="13" t="s">
        <v>88</v>
      </c>
      <c r="AW245" s="13" t="s">
        <v>34</v>
      </c>
      <c r="AX245" s="13" t="s">
        <v>80</v>
      </c>
      <c r="AY245" s="211" t="s">
        <v>155</v>
      </c>
    </row>
    <row r="246" spans="1:65" s="13" customFormat="1" ht="11.25">
      <c r="B246" s="201"/>
      <c r="C246" s="202"/>
      <c r="D246" s="203" t="s">
        <v>164</v>
      </c>
      <c r="E246" s="204" t="s">
        <v>1</v>
      </c>
      <c r="F246" s="205" t="s">
        <v>258</v>
      </c>
      <c r="G246" s="202"/>
      <c r="H246" s="204" t="s">
        <v>1</v>
      </c>
      <c r="I246" s="206"/>
      <c r="J246" s="202"/>
      <c r="K246" s="202"/>
      <c r="L246" s="207"/>
      <c r="M246" s="208"/>
      <c r="N246" s="209"/>
      <c r="O246" s="209"/>
      <c r="P246" s="209"/>
      <c r="Q246" s="209"/>
      <c r="R246" s="209"/>
      <c r="S246" s="209"/>
      <c r="T246" s="210"/>
      <c r="AT246" s="211" t="s">
        <v>164</v>
      </c>
      <c r="AU246" s="211" t="s">
        <v>179</v>
      </c>
      <c r="AV246" s="13" t="s">
        <v>88</v>
      </c>
      <c r="AW246" s="13" t="s">
        <v>34</v>
      </c>
      <c r="AX246" s="13" t="s">
        <v>80</v>
      </c>
      <c r="AY246" s="211" t="s">
        <v>155</v>
      </c>
    </row>
    <row r="247" spans="1:65" s="13" customFormat="1" ht="11.25">
      <c r="B247" s="201"/>
      <c r="C247" s="202"/>
      <c r="D247" s="203" t="s">
        <v>164</v>
      </c>
      <c r="E247" s="204" t="s">
        <v>1</v>
      </c>
      <c r="F247" s="205" t="s">
        <v>244</v>
      </c>
      <c r="G247" s="202"/>
      <c r="H247" s="204" t="s">
        <v>1</v>
      </c>
      <c r="I247" s="206"/>
      <c r="J247" s="202"/>
      <c r="K247" s="202"/>
      <c r="L247" s="207"/>
      <c r="M247" s="208"/>
      <c r="N247" s="209"/>
      <c r="O247" s="209"/>
      <c r="P247" s="209"/>
      <c r="Q247" s="209"/>
      <c r="R247" s="209"/>
      <c r="S247" s="209"/>
      <c r="T247" s="210"/>
      <c r="AT247" s="211" t="s">
        <v>164</v>
      </c>
      <c r="AU247" s="211" t="s">
        <v>179</v>
      </c>
      <c r="AV247" s="13" t="s">
        <v>88</v>
      </c>
      <c r="AW247" s="13" t="s">
        <v>34</v>
      </c>
      <c r="AX247" s="13" t="s">
        <v>80</v>
      </c>
      <c r="AY247" s="211" t="s">
        <v>155</v>
      </c>
    </row>
    <row r="248" spans="1:65" s="14" customFormat="1" ht="11.25">
      <c r="B248" s="212"/>
      <c r="C248" s="213"/>
      <c r="D248" s="203" t="s">
        <v>164</v>
      </c>
      <c r="E248" s="214" t="s">
        <v>1</v>
      </c>
      <c r="F248" s="215" t="s">
        <v>88</v>
      </c>
      <c r="G248" s="213"/>
      <c r="H248" s="216">
        <v>1</v>
      </c>
      <c r="I248" s="217"/>
      <c r="J248" s="213"/>
      <c r="K248" s="213"/>
      <c r="L248" s="218"/>
      <c r="M248" s="219"/>
      <c r="N248" s="220"/>
      <c r="O248" s="220"/>
      <c r="P248" s="220"/>
      <c r="Q248" s="220"/>
      <c r="R248" s="220"/>
      <c r="S248" s="220"/>
      <c r="T248" s="221"/>
      <c r="AT248" s="222" t="s">
        <v>164</v>
      </c>
      <c r="AU248" s="222" t="s">
        <v>179</v>
      </c>
      <c r="AV248" s="14" t="s">
        <v>90</v>
      </c>
      <c r="AW248" s="14" t="s">
        <v>34</v>
      </c>
      <c r="AX248" s="14" t="s">
        <v>80</v>
      </c>
      <c r="AY248" s="222" t="s">
        <v>155</v>
      </c>
    </row>
    <row r="249" spans="1:65" s="15" customFormat="1" ht="11.25">
      <c r="B249" s="223"/>
      <c r="C249" s="224"/>
      <c r="D249" s="203" t="s">
        <v>164</v>
      </c>
      <c r="E249" s="225" t="s">
        <v>1</v>
      </c>
      <c r="F249" s="226" t="s">
        <v>171</v>
      </c>
      <c r="G249" s="224"/>
      <c r="H249" s="227">
        <v>1</v>
      </c>
      <c r="I249" s="228"/>
      <c r="J249" s="224"/>
      <c r="K249" s="224"/>
      <c r="L249" s="229"/>
      <c r="M249" s="230"/>
      <c r="N249" s="231"/>
      <c r="O249" s="231"/>
      <c r="P249" s="231"/>
      <c r="Q249" s="231"/>
      <c r="R249" s="231"/>
      <c r="S249" s="231"/>
      <c r="T249" s="232"/>
      <c r="AT249" s="233" t="s">
        <v>164</v>
      </c>
      <c r="AU249" s="233" t="s">
        <v>179</v>
      </c>
      <c r="AV249" s="15" t="s">
        <v>162</v>
      </c>
      <c r="AW249" s="15" t="s">
        <v>34</v>
      </c>
      <c r="AX249" s="15" t="s">
        <v>88</v>
      </c>
      <c r="AY249" s="233" t="s">
        <v>155</v>
      </c>
    </row>
    <row r="250" spans="1:65" s="12" customFormat="1" ht="20.85" customHeight="1">
      <c r="B250" s="172"/>
      <c r="C250" s="173"/>
      <c r="D250" s="174" t="s">
        <v>79</v>
      </c>
      <c r="E250" s="186" t="s">
        <v>259</v>
      </c>
      <c r="F250" s="186" t="s">
        <v>260</v>
      </c>
      <c r="G250" s="173"/>
      <c r="H250" s="173"/>
      <c r="I250" s="176"/>
      <c r="J250" s="187">
        <f>BK250</f>
        <v>0</v>
      </c>
      <c r="K250" s="173"/>
      <c r="L250" s="178"/>
      <c r="M250" s="179"/>
      <c r="N250" s="180"/>
      <c r="O250" s="180"/>
      <c r="P250" s="181">
        <f>SUM(P251:P304)</f>
        <v>0</v>
      </c>
      <c r="Q250" s="180"/>
      <c r="R250" s="181">
        <f>SUM(R251:R304)</f>
        <v>0</v>
      </c>
      <c r="S250" s="180"/>
      <c r="T250" s="182">
        <f>SUM(T251:T304)</f>
        <v>0</v>
      </c>
      <c r="AR250" s="183" t="s">
        <v>88</v>
      </c>
      <c r="AT250" s="184" t="s">
        <v>79</v>
      </c>
      <c r="AU250" s="184" t="s">
        <v>90</v>
      </c>
      <c r="AY250" s="183" t="s">
        <v>155</v>
      </c>
      <c r="BK250" s="185">
        <f>SUM(BK251:BK304)</f>
        <v>0</v>
      </c>
    </row>
    <row r="251" spans="1:65" s="2" customFormat="1" ht="24.2" customHeight="1">
      <c r="A251" s="35"/>
      <c r="B251" s="36"/>
      <c r="C251" s="188" t="s">
        <v>261</v>
      </c>
      <c r="D251" s="188" t="s">
        <v>158</v>
      </c>
      <c r="E251" s="189" t="s">
        <v>262</v>
      </c>
      <c r="F251" s="190" t="s">
        <v>263</v>
      </c>
      <c r="G251" s="191" t="s">
        <v>102</v>
      </c>
      <c r="H251" s="192">
        <v>128.62</v>
      </c>
      <c r="I251" s="193"/>
      <c r="J251" s="194">
        <f>ROUND(I251*H251,2)</f>
        <v>0</v>
      </c>
      <c r="K251" s="190" t="s">
        <v>1</v>
      </c>
      <c r="L251" s="40"/>
      <c r="M251" s="195" t="s">
        <v>1</v>
      </c>
      <c r="N251" s="196" t="s">
        <v>45</v>
      </c>
      <c r="O251" s="72"/>
      <c r="P251" s="197">
        <f>O251*H251</f>
        <v>0</v>
      </c>
      <c r="Q251" s="197">
        <v>0</v>
      </c>
      <c r="R251" s="197">
        <f>Q251*H251</f>
        <v>0</v>
      </c>
      <c r="S251" s="197">
        <v>0</v>
      </c>
      <c r="T251" s="198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199" t="s">
        <v>162</v>
      </c>
      <c r="AT251" s="199" t="s">
        <v>158</v>
      </c>
      <c r="AU251" s="199" t="s">
        <v>179</v>
      </c>
      <c r="AY251" s="18" t="s">
        <v>155</v>
      </c>
      <c r="BE251" s="200">
        <f>IF(N251="základní",J251,0)</f>
        <v>0</v>
      </c>
      <c r="BF251" s="200">
        <f>IF(N251="snížená",J251,0)</f>
        <v>0</v>
      </c>
      <c r="BG251" s="200">
        <f>IF(N251="zákl. přenesená",J251,0)</f>
        <v>0</v>
      </c>
      <c r="BH251" s="200">
        <f>IF(N251="sníž. přenesená",J251,0)</f>
        <v>0</v>
      </c>
      <c r="BI251" s="200">
        <f>IF(N251="nulová",J251,0)</f>
        <v>0</v>
      </c>
      <c r="BJ251" s="18" t="s">
        <v>88</v>
      </c>
      <c r="BK251" s="200">
        <f>ROUND(I251*H251,2)</f>
        <v>0</v>
      </c>
      <c r="BL251" s="18" t="s">
        <v>162</v>
      </c>
      <c r="BM251" s="199" t="s">
        <v>264</v>
      </c>
    </row>
    <row r="252" spans="1:65" s="13" customFormat="1" ht="11.25">
      <c r="B252" s="201"/>
      <c r="C252" s="202"/>
      <c r="D252" s="203" t="s">
        <v>164</v>
      </c>
      <c r="E252" s="204" t="s">
        <v>1</v>
      </c>
      <c r="F252" s="205" t="s">
        <v>165</v>
      </c>
      <c r="G252" s="202"/>
      <c r="H252" s="204" t="s">
        <v>1</v>
      </c>
      <c r="I252" s="206"/>
      <c r="J252" s="202"/>
      <c r="K252" s="202"/>
      <c r="L252" s="207"/>
      <c r="M252" s="208"/>
      <c r="N252" s="209"/>
      <c r="O252" s="209"/>
      <c r="P252" s="209"/>
      <c r="Q252" s="209"/>
      <c r="R252" s="209"/>
      <c r="S252" s="209"/>
      <c r="T252" s="210"/>
      <c r="AT252" s="211" t="s">
        <v>164</v>
      </c>
      <c r="AU252" s="211" t="s">
        <v>179</v>
      </c>
      <c r="AV252" s="13" t="s">
        <v>88</v>
      </c>
      <c r="AW252" s="13" t="s">
        <v>34</v>
      </c>
      <c r="AX252" s="13" t="s">
        <v>80</v>
      </c>
      <c r="AY252" s="211" t="s">
        <v>155</v>
      </c>
    </row>
    <row r="253" spans="1:65" s="13" customFormat="1" ht="11.25">
      <c r="B253" s="201"/>
      <c r="C253" s="202"/>
      <c r="D253" s="203" t="s">
        <v>164</v>
      </c>
      <c r="E253" s="204" t="s">
        <v>1</v>
      </c>
      <c r="F253" s="205" t="s">
        <v>265</v>
      </c>
      <c r="G253" s="202"/>
      <c r="H253" s="204" t="s">
        <v>1</v>
      </c>
      <c r="I253" s="206"/>
      <c r="J253" s="202"/>
      <c r="K253" s="202"/>
      <c r="L253" s="207"/>
      <c r="M253" s="208"/>
      <c r="N253" s="209"/>
      <c r="O253" s="209"/>
      <c r="P253" s="209"/>
      <c r="Q253" s="209"/>
      <c r="R253" s="209"/>
      <c r="S253" s="209"/>
      <c r="T253" s="210"/>
      <c r="AT253" s="211" t="s">
        <v>164</v>
      </c>
      <c r="AU253" s="211" t="s">
        <v>179</v>
      </c>
      <c r="AV253" s="13" t="s">
        <v>88</v>
      </c>
      <c r="AW253" s="13" t="s">
        <v>34</v>
      </c>
      <c r="AX253" s="13" t="s">
        <v>80</v>
      </c>
      <c r="AY253" s="211" t="s">
        <v>155</v>
      </c>
    </row>
    <row r="254" spans="1:65" s="13" customFormat="1" ht="11.25">
      <c r="B254" s="201"/>
      <c r="C254" s="202"/>
      <c r="D254" s="203" t="s">
        <v>164</v>
      </c>
      <c r="E254" s="204" t="s">
        <v>1</v>
      </c>
      <c r="F254" s="205" t="s">
        <v>266</v>
      </c>
      <c r="G254" s="202"/>
      <c r="H254" s="204" t="s">
        <v>1</v>
      </c>
      <c r="I254" s="206"/>
      <c r="J254" s="202"/>
      <c r="K254" s="202"/>
      <c r="L254" s="207"/>
      <c r="M254" s="208"/>
      <c r="N254" s="209"/>
      <c r="O254" s="209"/>
      <c r="P254" s="209"/>
      <c r="Q254" s="209"/>
      <c r="R254" s="209"/>
      <c r="S254" s="209"/>
      <c r="T254" s="210"/>
      <c r="AT254" s="211" t="s">
        <v>164</v>
      </c>
      <c r="AU254" s="211" t="s">
        <v>179</v>
      </c>
      <c r="AV254" s="13" t="s">
        <v>88</v>
      </c>
      <c r="AW254" s="13" t="s">
        <v>34</v>
      </c>
      <c r="AX254" s="13" t="s">
        <v>80</v>
      </c>
      <c r="AY254" s="211" t="s">
        <v>155</v>
      </c>
    </row>
    <row r="255" spans="1:65" s="13" customFormat="1" ht="11.25">
      <c r="B255" s="201"/>
      <c r="C255" s="202"/>
      <c r="D255" s="203" t="s">
        <v>164</v>
      </c>
      <c r="E255" s="204" t="s">
        <v>1</v>
      </c>
      <c r="F255" s="205" t="s">
        <v>168</v>
      </c>
      <c r="G255" s="202"/>
      <c r="H255" s="204" t="s">
        <v>1</v>
      </c>
      <c r="I255" s="206"/>
      <c r="J255" s="202"/>
      <c r="K255" s="202"/>
      <c r="L255" s="207"/>
      <c r="M255" s="208"/>
      <c r="N255" s="209"/>
      <c r="O255" s="209"/>
      <c r="P255" s="209"/>
      <c r="Q255" s="209"/>
      <c r="R255" s="209"/>
      <c r="S255" s="209"/>
      <c r="T255" s="210"/>
      <c r="AT255" s="211" t="s">
        <v>164</v>
      </c>
      <c r="AU255" s="211" t="s">
        <v>179</v>
      </c>
      <c r="AV255" s="13" t="s">
        <v>88</v>
      </c>
      <c r="AW255" s="13" t="s">
        <v>34</v>
      </c>
      <c r="AX255" s="13" t="s">
        <v>80</v>
      </c>
      <c r="AY255" s="211" t="s">
        <v>155</v>
      </c>
    </row>
    <row r="256" spans="1:65" s="13" customFormat="1" ht="11.25">
      <c r="B256" s="201"/>
      <c r="C256" s="202"/>
      <c r="D256" s="203" t="s">
        <v>164</v>
      </c>
      <c r="E256" s="204" t="s">
        <v>1</v>
      </c>
      <c r="F256" s="205" t="s">
        <v>267</v>
      </c>
      <c r="G256" s="202"/>
      <c r="H256" s="204" t="s">
        <v>1</v>
      </c>
      <c r="I256" s="206"/>
      <c r="J256" s="202"/>
      <c r="K256" s="202"/>
      <c r="L256" s="207"/>
      <c r="M256" s="208"/>
      <c r="N256" s="209"/>
      <c r="O256" s="209"/>
      <c r="P256" s="209"/>
      <c r="Q256" s="209"/>
      <c r="R256" s="209"/>
      <c r="S256" s="209"/>
      <c r="T256" s="210"/>
      <c r="AT256" s="211" t="s">
        <v>164</v>
      </c>
      <c r="AU256" s="211" t="s">
        <v>179</v>
      </c>
      <c r="AV256" s="13" t="s">
        <v>88</v>
      </c>
      <c r="AW256" s="13" t="s">
        <v>34</v>
      </c>
      <c r="AX256" s="13" t="s">
        <v>80</v>
      </c>
      <c r="AY256" s="211" t="s">
        <v>155</v>
      </c>
    </row>
    <row r="257" spans="1:65" s="14" customFormat="1" ht="11.25">
      <c r="B257" s="212"/>
      <c r="C257" s="213"/>
      <c r="D257" s="203" t="s">
        <v>164</v>
      </c>
      <c r="E257" s="214" t="s">
        <v>1</v>
      </c>
      <c r="F257" s="215" t="s">
        <v>268</v>
      </c>
      <c r="G257" s="213"/>
      <c r="H257" s="216">
        <v>97</v>
      </c>
      <c r="I257" s="217"/>
      <c r="J257" s="213"/>
      <c r="K257" s="213"/>
      <c r="L257" s="218"/>
      <c r="M257" s="219"/>
      <c r="N257" s="220"/>
      <c r="O257" s="220"/>
      <c r="P257" s="220"/>
      <c r="Q257" s="220"/>
      <c r="R257" s="220"/>
      <c r="S257" s="220"/>
      <c r="T257" s="221"/>
      <c r="AT257" s="222" t="s">
        <v>164</v>
      </c>
      <c r="AU257" s="222" t="s">
        <v>179</v>
      </c>
      <c r="AV257" s="14" t="s">
        <v>90</v>
      </c>
      <c r="AW257" s="14" t="s">
        <v>34</v>
      </c>
      <c r="AX257" s="14" t="s">
        <v>80</v>
      </c>
      <c r="AY257" s="222" t="s">
        <v>155</v>
      </c>
    </row>
    <row r="258" spans="1:65" s="14" customFormat="1" ht="11.25">
      <c r="B258" s="212"/>
      <c r="C258" s="213"/>
      <c r="D258" s="203" t="s">
        <v>164</v>
      </c>
      <c r="E258" s="214" t="s">
        <v>1</v>
      </c>
      <c r="F258" s="215" t="s">
        <v>269</v>
      </c>
      <c r="G258" s="213"/>
      <c r="H258" s="216">
        <v>31.62</v>
      </c>
      <c r="I258" s="217"/>
      <c r="J258" s="213"/>
      <c r="K258" s="213"/>
      <c r="L258" s="218"/>
      <c r="M258" s="219"/>
      <c r="N258" s="220"/>
      <c r="O258" s="220"/>
      <c r="P258" s="220"/>
      <c r="Q258" s="220"/>
      <c r="R258" s="220"/>
      <c r="S258" s="220"/>
      <c r="T258" s="221"/>
      <c r="AT258" s="222" t="s">
        <v>164</v>
      </c>
      <c r="AU258" s="222" t="s">
        <v>179</v>
      </c>
      <c r="AV258" s="14" t="s">
        <v>90</v>
      </c>
      <c r="AW258" s="14" t="s">
        <v>34</v>
      </c>
      <c r="AX258" s="14" t="s">
        <v>80</v>
      </c>
      <c r="AY258" s="222" t="s">
        <v>155</v>
      </c>
    </row>
    <row r="259" spans="1:65" s="15" customFormat="1" ht="11.25">
      <c r="B259" s="223"/>
      <c r="C259" s="224"/>
      <c r="D259" s="203" t="s">
        <v>164</v>
      </c>
      <c r="E259" s="225" t="s">
        <v>1</v>
      </c>
      <c r="F259" s="226" t="s">
        <v>171</v>
      </c>
      <c r="G259" s="224"/>
      <c r="H259" s="227">
        <v>128.62</v>
      </c>
      <c r="I259" s="228"/>
      <c r="J259" s="224"/>
      <c r="K259" s="224"/>
      <c r="L259" s="229"/>
      <c r="M259" s="230"/>
      <c r="N259" s="231"/>
      <c r="O259" s="231"/>
      <c r="P259" s="231"/>
      <c r="Q259" s="231"/>
      <c r="R259" s="231"/>
      <c r="S259" s="231"/>
      <c r="T259" s="232"/>
      <c r="AT259" s="233" t="s">
        <v>164</v>
      </c>
      <c r="AU259" s="233" t="s">
        <v>179</v>
      </c>
      <c r="AV259" s="15" t="s">
        <v>162</v>
      </c>
      <c r="AW259" s="15" t="s">
        <v>34</v>
      </c>
      <c r="AX259" s="15" t="s">
        <v>88</v>
      </c>
      <c r="AY259" s="233" t="s">
        <v>155</v>
      </c>
    </row>
    <row r="260" spans="1:65" s="2" customFormat="1" ht="24.2" customHeight="1">
      <c r="A260" s="35"/>
      <c r="B260" s="36"/>
      <c r="C260" s="188" t="s">
        <v>270</v>
      </c>
      <c r="D260" s="188" t="s">
        <v>158</v>
      </c>
      <c r="E260" s="189" t="s">
        <v>271</v>
      </c>
      <c r="F260" s="190" t="s">
        <v>272</v>
      </c>
      <c r="G260" s="191" t="s">
        <v>102</v>
      </c>
      <c r="H260" s="192">
        <v>128.62</v>
      </c>
      <c r="I260" s="193"/>
      <c r="J260" s="194">
        <f>ROUND(I260*H260,2)</f>
        <v>0</v>
      </c>
      <c r="K260" s="190" t="s">
        <v>1</v>
      </c>
      <c r="L260" s="40"/>
      <c r="M260" s="195" t="s">
        <v>1</v>
      </c>
      <c r="N260" s="196" t="s">
        <v>45</v>
      </c>
      <c r="O260" s="72"/>
      <c r="P260" s="197">
        <f>O260*H260</f>
        <v>0</v>
      </c>
      <c r="Q260" s="197">
        <v>0</v>
      </c>
      <c r="R260" s="197">
        <f>Q260*H260</f>
        <v>0</v>
      </c>
      <c r="S260" s="197">
        <v>0</v>
      </c>
      <c r="T260" s="198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199" t="s">
        <v>162</v>
      </c>
      <c r="AT260" s="199" t="s">
        <v>158</v>
      </c>
      <c r="AU260" s="199" t="s">
        <v>179</v>
      </c>
      <c r="AY260" s="18" t="s">
        <v>155</v>
      </c>
      <c r="BE260" s="200">
        <f>IF(N260="základní",J260,0)</f>
        <v>0</v>
      </c>
      <c r="BF260" s="200">
        <f>IF(N260="snížená",J260,0)</f>
        <v>0</v>
      </c>
      <c r="BG260" s="200">
        <f>IF(N260="zákl. přenesená",J260,0)</f>
        <v>0</v>
      </c>
      <c r="BH260" s="200">
        <f>IF(N260="sníž. přenesená",J260,0)</f>
        <v>0</v>
      </c>
      <c r="BI260" s="200">
        <f>IF(N260="nulová",J260,0)</f>
        <v>0</v>
      </c>
      <c r="BJ260" s="18" t="s">
        <v>88</v>
      </c>
      <c r="BK260" s="200">
        <f>ROUND(I260*H260,2)</f>
        <v>0</v>
      </c>
      <c r="BL260" s="18" t="s">
        <v>162</v>
      </c>
      <c r="BM260" s="199" t="s">
        <v>273</v>
      </c>
    </row>
    <row r="261" spans="1:65" s="13" customFormat="1" ht="11.25">
      <c r="B261" s="201"/>
      <c r="C261" s="202"/>
      <c r="D261" s="203" t="s">
        <v>164</v>
      </c>
      <c r="E261" s="204" t="s">
        <v>1</v>
      </c>
      <c r="F261" s="205" t="s">
        <v>165</v>
      </c>
      <c r="G261" s="202"/>
      <c r="H261" s="204" t="s">
        <v>1</v>
      </c>
      <c r="I261" s="206"/>
      <c r="J261" s="202"/>
      <c r="K261" s="202"/>
      <c r="L261" s="207"/>
      <c r="M261" s="208"/>
      <c r="N261" s="209"/>
      <c r="O261" s="209"/>
      <c r="P261" s="209"/>
      <c r="Q261" s="209"/>
      <c r="R261" s="209"/>
      <c r="S261" s="209"/>
      <c r="T261" s="210"/>
      <c r="AT261" s="211" t="s">
        <v>164</v>
      </c>
      <c r="AU261" s="211" t="s">
        <v>179</v>
      </c>
      <c r="AV261" s="13" t="s">
        <v>88</v>
      </c>
      <c r="AW261" s="13" t="s">
        <v>34</v>
      </c>
      <c r="AX261" s="13" t="s">
        <v>80</v>
      </c>
      <c r="AY261" s="211" t="s">
        <v>155</v>
      </c>
    </row>
    <row r="262" spans="1:65" s="13" customFormat="1" ht="11.25">
      <c r="B262" s="201"/>
      <c r="C262" s="202"/>
      <c r="D262" s="203" t="s">
        <v>164</v>
      </c>
      <c r="E262" s="204" t="s">
        <v>1</v>
      </c>
      <c r="F262" s="205" t="s">
        <v>265</v>
      </c>
      <c r="G262" s="202"/>
      <c r="H262" s="204" t="s">
        <v>1</v>
      </c>
      <c r="I262" s="206"/>
      <c r="J262" s="202"/>
      <c r="K262" s="202"/>
      <c r="L262" s="207"/>
      <c r="M262" s="208"/>
      <c r="N262" s="209"/>
      <c r="O262" s="209"/>
      <c r="P262" s="209"/>
      <c r="Q262" s="209"/>
      <c r="R262" s="209"/>
      <c r="S262" s="209"/>
      <c r="T262" s="210"/>
      <c r="AT262" s="211" t="s">
        <v>164</v>
      </c>
      <c r="AU262" s="211" t="s">
        <v>179</v>
      </c>
      <c r="AV262" s="13" t="s">
        <v>88</v>
      </c>
      <c r="AW262" s="13" t="s">
        <v>34</v>
      </c>
      <c r="AX262" s="13" t="s">
        <v>80</v>
      </c>
      <c r="AY262" s="211" t="s">
        <v>155</v>
      </c>
    </row>
    <row r="263" spans="1:65" s="13" customFormat="1" ht="11.25">
      <c r="B263" s="201"/>
      <c r="C263" s="202"/>
      <c r="D263" s="203" t="s">
        <v>164</v>
      </c>
      <c r="E263" s="204" t="s">
        <v>1</v>
      </c>
      <c r="F263" s="205" t="s">
        <v>266</v>
      </c>
      <c r="G263" s="202"/>
      <c r="H263" s="204" t="s">
        <v>1</v>
      </c>
      <c r="I263" s="206"/>
      <c r="J263" s="202"/>
      <c r="K263" s="202"/>
      <c r="L263" s="207"/>
      <c r="M263" s="208"/>
      <c r="N263" s="209"/>
      <c r="O263" s="209"/>
      <c r="P263" s="209"/>
      <c r="Q263" s="209"/>
      <c r="R263" s="209"/>
      <c r="S263" s="209"/>
      <c r="T263" s="210"/>
      <c r="AT263" s="211" t="s">
        <v>164</v>
      </c>
      <c r="AU263" s="211" t="s">
        <v>179</v>
      </c>
      <c r="AV263" s="13" t="s">
        <v>88</v>
      </c>
      <c r="AW263" s="13" t="s">
        <v>34</v>
      </c>
      <c r="AX263" s="13" t="s">
        <v>80</v>
      </c>
      <c r="AY263" s="211" t="s">
        <v>155</v>
      </c>
    </row>
    <row r="264" spans="1:65" s="13" customFormat="1" ht="11.25">
      <c r="B264" s="201"/>
      <c r="C264" s="202"/>
      <c r="D264" s="203" t="s">
        <v>164</v>
      </c>
      <c r="E264" s="204" t="s">
        <v>1</v>
      </c>
      <c r="F264" s="205" t="s">
        <v>168</v>
      </c>
      <c r="G264" s="202"/>
      <c r="H264" s="204" t="s">
        <v>1</v>
      </c>
      <c r="I264" s="206"/>
      <c r="J264" s="202"/>
      <c r="K264" s="202"/>
      <c r="L264" s="207"/>
      <c r="M264" s="208"/>
      <c r="N264" s="209"/>
      <c r="O264" s="209"/>
      <c r="P264" s="209"/>
      <c r="Q264" s="209"/>
      <c r="R264" s="209"/>
      <c r="S264" s="209"/>
      <c r="T264" s="210"/>
      <c r="AT264" s="211" t="s">
        <v>164</v>
      </c>
      <c r="AU264" s="211" t="s">
        <v>179</v>
      </c>
      <c r="AV264" s="13" t="s">
        <v>88</v>
      </c>
      <c r="AW264" s="13" t="s">
        <v>34</v>
      </c>
      <c r="AX264" s="13" t="s">
        <v>80</v>
      </c>
      <c r="AY264" s="211" t="s">
        <v>155</v>
      </c>
    </row>
    <row r="265" spans="1:65" s="13" customFormat="1" ht="11.25">
      <c r="B265" s="201"/>
      <c r="C265" s="202"/>
      <c r="D265" s="203" t="s">
        <v>164</v>
      </c>
      <c r="E265" s="204" t="s">
        <v>1</v>
      </c>
      <c r="F265" s="205" t="s">
        <v>267</v>
      </c>
      <c r="G265" s="202"/>
      <c r="H265" s="204" t="s">
        <v>1</v>
      </c>
      <c r="I265" s="206"/>
      <c r="J265" s="202"/>
      <c r="K265" s="202"/>
      <c r="L265" s="207"/>
      <c r="M265" s="208"/>
      <c r="N265" s="209"/>
      <c r="O265" s="209"/>
      <c r="P265" s="209"/>
      <c r="Q265" s="209"/>
      <c r="R265" s="209"/>
      <c r="S265" s="209"/>
      <c r="T265" s="210"/>
      <c r="AT265" s="211" t="s">
        <v>164</v>
      </c>
      <c r="AU265" s="211" t="s">
        <v>179</v>
      </c>
      <c r="AV265" s="13" t="s">
        <v>88</v>
      </c>
      <c r="AW265" s="13" t="s">
        <v>34</v>
      </c>
      <c r="AX265" s="13" t="s">
        <v>80</v>
      </c>
      <c r="AY265" s="211" t="s">
        <v>155</v>
      </c>
    </row>
    <row r="266" spans="1:65" s="14" customFormat="1" ht="11.25">
      <c r="B266" s="212"/>
      <c r="C266" s="213"/>
      <c r="D266" s="203" t="s">
        <v>164</v>
      </c>
      <c r="E266" s="214" t="s">
        <v>1</v>
      </c>
      <c r="F266" s="215" t="s">
        <v>268</v>
      </c>
      <c r="G266" s="213"/>
      <c r="H266" s="216">
        <v>97</v>
      </c>
      <c r="I266" s="217"/>
      <c r="J266" s="213"/>
      <c r="K266" s="213"/>
      <c r="L266" s="218"/>
      <c r="M266" s="219"/>
      <c r="N266" s="220"/>
      <c r="O266" s="220"/>
      <c r="P266" s="220"/>
      <c r="Q266" s="220"/>
      <c r="R266" s="220"/>
      <c r="S266" s="220"/>
      <c r="T266" s="221"/>
      <c r="AT266" s="222" t="s">
        <v>164</v>
      </c>
      <c r="AU266" s="222" t="s">
        <v>179</v>
      </c>
      <c r="AV266" s="14" t="s">
        <v>90</v>
      </c>
      <c r="AW266" s="14" t="s">
        <v>34</v>
      </c>
      <c r="AX266" s="14" t="s">
        <v>80</v>
      </c>
      <c r="AY266" s="222" t="s">
        <v>155</v>
      </c>
    </row>
    <row r="267" spans="1:65" s="14" customFormat="1" ht="11.25">
      <c r="B267" s="212"/>
      <c r="C267" s="213"/>
      <c r="D267" s="203" t="s">
        <v>164</v>
      </c>
      <c r="E267" s="214" t="s">
        <v>1</v>
      </c>
      <c r="F267" s="215" t="s">
        <v>269</v>
      </c>
      <c r="G267" s="213"/>
      <c r="H267" s="216">
        <v>31.62</v>
      </c>
      <c r="I267" s="217"/>
      <c r="J267" s="213"/>
      <c r="K267" s="213"/>
      <c r="L267" s="218"/>
      <c r="M267" s="219"/>
      <c r="N267" s="220"/>
      <c r="O267" s="220"/>
      <c r="P267" s="220"/>
      <c r="Q267" s="220"/>
      <c r="R267" s="220"/>
      <c r="S267" s="220"/>
      <c r="T267" s="221"/>
      <c r="AT267" s="222" t="s">
        <v>164</v>
      </c>
      <c r="AU267" s="222" t="s">
        <v>179</v>
      </c>
      <c r="AV267" s="14" t="s">
        <v>90</v>
      </c>
      <c r="AW267" s="14" t="s">
        <v>34</v>
      </c>
      <c r="AX267" s="14" t="s">
        <v>80</v>
      </c>
      <c r="AY267" s="222" t="s">
        <v>155</v>
      </c>
    </row>
    <row r="268" spans="1:65" s="15" customFormat="1" ht="11.25">
      <c r="B268" s="223"/>
      <c r="C268" s="224"/>
      <c r="D268" s="203" t="s">
        <v>164</v>
      </c>
      <c r="E268" s="225" t="s">
        <v>1</v>
      </c>
      <c r="F268" s="226" t="s">
        <v>171</v>
      </c>
      <c r="G268" s="224"/>
      <c r="H268" s="227">
        <v>128.62</v>
      </c>
      <c r="I268" s="228"/>
      <c r="J268" s="224"/>
      <c r="K268" s="224"/>
      <c r="L268" s="229"/>
      <c r="M268" s="230"/>
      <c r="N268" s="231"/>
      <c r="O268" s="231"/>
      <c r="P268" s="231"/>
      <c r="Q268" s="231"/>
      <c r="R268" s="231"/>
      <c r="S268" s="231"/>
      <c r="T268" s="232"/>
      <c r="AT268" s="233" t="s">
        <v>164</v>
      </c>
      <c r="AU268" s="233" t="s">
        <v>179</v>
      </c>
      <c r="AV268" s="15" t="s">
        <v>162</v>
      </c>
      <c r="AW268" s="15" t="s">
        <v>34</v>
      </c>
      <c r="AX268" s="15" t="s">
        <v>88</v>
      </c>
      <c r="AY268" s="233" t="s">
        <v>155</v>
      </c>
    </row>
    <row r="269" spans="1:65" s="2" customFormat="1" ht="24.2" customHeight="1">
      <c r="A269" s="35"/>
      <c r="B269" s="36"/>
      <c r="C269" s="188" t="s">
        <v>274</v>
      </c>
      <c r="D269" s="188" t="s">
        <v>158</v>
      </c>
      <c r="E269" s="189" t="s">
        <v>275</v>
      </c>
      <c r="F269" s="190" t="s">
        <v>276</v>
      </c>
      <c r="G269" s="191" t="s">
        <v>102</v>
      </c>
      <c r="H269" s="192">
        <v>128.62</v>
      </c>
      <c r="I269" s="193"/>
      <c r="J269" s="194">
        <f>ROUND(I269*H269,2)</f>
        <v>0</v>
      </c>
      <c r="K269" s="190" t="s">
        <v>1</v>
      </c>
      <c r="L269" s="40"/>
      <c r="M269" s="195" t="s">
        <v>1</v>
      </c>
      <c r="N269" s="196" t="s">
        <v>45</v>
      </c>
      <c r="O269" s="72"/>
      <c r="P269" s="197">
        <f>O269*H269</f>
        <v>0</v>
      </c>
      <c r="Q269" s="197">
        <v>0</v>
      </c>
      <c r="R269" s="197">
        <f>Q269*H269</f>
        <v>0</v>
      </c>
      <c r="S269" s="197">
        <v>0</v>
      </c>
      <c r="T269" s="198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199" t="s">
        <v>162</v>
      </c>
      <c r="AT269" s="199" t="s">
        <v>158</v>
      </c>
      <c r="AU269" s="199" t="s">
        <v>179</v>
      </c>
      <c r="AY269" s="18" t="s">
        <v>155</v>
      </c>
      <c r="BE269" s="200">
        <f>IF(N269="základní",J269,0)</f>
        <v>0</v>
      </c>
      <c r="BF269" s="200">
        <f>IF(N269="snížená",J269,0)</f>
        <v>0</v>
      </c>
      <c r="BG269" s="200">
        <f>IF(N269="zákl. přenesená",J269,0)</f>
        <v>0</v>
      </c>
      <c r="BH269" s="200">
        <f>IF(N269="sníž. přenesená",J269,0)</f>
        <v>0</v>
      </c>
      <c r="BI269" s="200">
        <f>IF(N269="nulová",J269,0)</f>
        <v>0</v>
      </c>
      <c r="BJ269" s="18" t="s">
        <v>88</v>
      </c>
      <c r="BK269" s="200">
        <f>ROUND(I269*H269,2)</f>
        <v>0</v>
      </c>
      <c r="BL269" s="18" t="s">
        <v>162</v>
      </c>
      <c r="BM269" s="199" t="s">
        <v>277</v>
      </c>
    </row>
    <row r="270" spans="1:65" s="13" customFormat="1" ht="11.25">
      <c r="B270" s="201"/>
      <c r="C270" s="202"/>
      <c r="D270" s="203" t="s">
        <v>164</v>
      </c>
      <c r="E270" s="204" t="s">
        <v>1</v>
      </c>
      <c r="F270" s="205" t="s">
        <v>165</v>
      </c>
      <c r="G270" s="202"/>
      <c r="H270" s="204" t="s">
        <v>1</v>
      </c>
      <c r="I270" s="206"/>
      <c r="J270" s="202"/>
      <c r="K270" s="202"/>
      <c r="L270" s="207"/>
      <c r="M270" s="208"/>
      <c r="N270" s="209"/>
      <c r="O270" s="209"/>
      <c r="P270" s="209"/>
      <c r="Q270" s="209"/>
      <c r="R270" s="209"/>
      <c r="S270" s="209"/>
      <c r="T270" s="210"/>
      <c r="AT270" s="211" t="s">
        <v>164</v>
      </c>
      <c r="AU270" s="211" t="s">
        <v>179</v>
      </c>
      <c r="AV270" s="13" t="s">
        <v>88</v>
      </c>
      <c r="AW270" s="13" t="s">
        <v>34</v>
      </c>
      <c r="AX270" s="13" t="s">
        <v>80</v>
      </c>
      <c r="AY270" s="211" t="s">
        <v>155</v>
      </c>
    </row>
    <row r="271" spans="1:65" s="13" customFormat="1" ht="11.25">
      <c r="B271" s="201"/>
      <c r="C271" s="202"/>
      <c r="D271" s="203" t="s">
        <v>164</v>
      </c>
      <c r="E271" s="204" t="s">
        <v>1</v>
      </c>
      <c r="F271" s="205" t="s">
        <v>265</v>
      </c>
      <c r="G271" s="202"/>
      <c r="H271" s="204" t="s">
        <v>1</v>
      </c>
      <c r="I271" s="206"/>
      <c r="J271" s="202"/>
      <c r="K271" s="202"/>
      <c r="L271" s="207"/>
      <c r="M271" s="208"/>
      <c r="N271" s="209"/>
      <c r="O271" s="209"/>
      <c r="P271" s="209"/>
      <c r="Q271" s="209"/>
      <c r="R271" s="209"/>
      <c r="S271" s="209"/>
      <c r="T271" s="210"/>
      <c r="AT271" s="211" t="s">
        <v>164</v>
      </c>
      <c r="AU271" s="211" t="s">
        <v>179</v>
      </c>
      <c r="AV271" s="13" t="s">
        <v>88</v>
      </c>
      <c r="AW271" s="13" t="s">
        <v>34</v>
      </c>
      <c r="AX271" s="13" t="s">
        <v>80</v>
      </c>
      <c r="AY271" s="211" t="s">
        <v>155</v>
      </c>
    </row>
    <row r="272" spans="1:65" s="13" customFormat="1" ht="11.25">
      <c r="B272" s="201"/>
      <c r="C272" s="202"/>
      <c r="D272" s="203" t="s">
        <v>164</v>
      </c>
      <c r="E272" s="204" t="s">
        <v>1</v>
      </c>
      <c r="F272" s="205" t="s">
        <v>266</v>
      </c>
      <c r="G272" s="202"/>
      <c r="H272" s="204" t="s">
        <v>1</v>
      </c>
      <c r="I272" s="206"/>
      <c r="J272" s="202"/>
      <c r="K272" s="202"/>
      <c r="L272" s="207"/>
      <c r="M272" s="208"/>
      <c r="N272" s="209"/>
      <c r="O272" s="209"/>
      <c r="P272" s="209"/>
      <c r="Q272" s="209"/>
      <c r="R272" s="209"/>
      <c r="S272" s="209"/>
      <c r="T272" s="210"/>
      <c r="AT272" s="211" t="s">
        <v>164</v>
      </c>
      <c r="AU272" s="211" t="s">
        <v>179</v>
      </c>
      <c r="AV272" s="13" t="s">
        <v>88</v>
      </c>
      <c r="AW272" s="13" t="s">
        <v>34</v>
      </c>
      <c r="AX272" s="13" t="s">
        <v>80</v>
      </c>
      <c r="AY272" s="211" t="s">
        <v>155</v>
      </c>
    </row>
    <row r="273" spans="1:65" s="13" customFormat="1" ht="11.25">
      <c r="B273" s="201"/>
      <c r="C273" s="202"/>
      <c r="D273" s="203" t="s">
        <v>164</v>
      </c>
      <c r="E273" s="204" t="s">
        <v>1</v>
      </c>
      <c r="F273" s="205" t="s">
        <v>168</v>
      </c>
      <c r="G273" s="202"/>
      <c r="H273" s="204" t="s">
        <v>1</v>
      </c>
      <c r="I273" s="206"/>
      <c r="J273" s="202"/>
      <c r="K273" s="202"/>
      <c r="L273" s="207"/>
      <c r="M273" s="208"/>
      <c r="N273" s="209"/>
      <c r="O273" s="209"/>
      <c r="P273" s="209"/>
      <c r="Q273" s="209"/>
      <c r="R273" s="209"/>
      <c r="S273" s="209"/>
      <c r="T273" s="210"/>
      <c r="AT273" s="211" t="s">
        <v>164</v>
      </c>
      <c r="AU273" s="211" t="s">
        <v>179</v>
      </c>
      <c r="AV273" s="13" t="s">
        <v>88</v>
      </c>
      <c r="AW273" s="13" t="s">
        <v>34</v>
      </c>
      <c r="AX273" s="13" t="s">
        <v>80</v>
      </c>
      <c r="AY273" s="211" t="s">
        <v>155</v>
      </c>
    </row>
    <row r="274" spans="1:65" s="13" customFormat="1" ht="11.25">
      <c r="B274" s="201"/>
      <c r="C274" s="202"/>
      <c r="D274" s="203" t="s">
        <v>164</v>
      </c>
      <c r="E274" s="204" t="s">
        <v>1</v>
      </c>
      <c r="F274" s="205" t="s">
        <v>267</v>
      </c>
      <c r="G274" s="202"/>
      <c r="H274" s="204" t="s">
        <v>1</v>
      </c>
      <c r="I274" s="206"/>
      <c r="J274" s="202"/>
      <c r="K274" s="202"/>
      <c r="L274" s="207"/>
      <c r="M274" s="208"/>
      <c r="N274" s="209"/>
      <c r="O274" s="209"/>
      <c r="P274" s="209"/>
      <c r="Q274" s="209"/>
      <c r="R274" s="209"/>
      <c r="S274" s="209"/>
      <c r="T274" s="210"/>
      <c r="AT274" s="211" t="s">
        <v>164</v>
      </c>
      <c r="AU274" s="211" t="s">
        <v>179</v>
      </c>
      <c r="AV274" s="13" t="s">
        <v>88</v>
      </c>
      <c r="AW274" s="13" t="s">
        <v>34</v>
      </c>
      <c r="AX274" s="13" t="s">
        <v>80</v>
      </c>
      <c r="AY274" s="211" t="s">
        <v>155</v>
      </c>
    </row>
    <row r="275" spans="1:65" s="14" customFormat="1" ht="11.25">
      <c r="B275" s="212"/>
      <c r="C275" s="213"/>
      <c r="D275" s="203" t="s">
        <v>164</v>
      </c>
      <c r="E275" s="214" t="s">
        <v>1</v>
      </c>
      <c r="F275" s="215" t="s">
        <v>268</v>
      </c>
      <c r="G275" s="213"/>
      <c r="H275" s="216">
        <v>97</v>
      </c>
      <c r="I275" s="217"/>
      <c r="J275" s="213"/>
      <c r="K275" s="213"/>
      <c r="L275" s="218"/>
      <c r="M275" s="219"/>
      <c r="N275" s="220"/>
      <c r="O275" s="220"/>
      <c r="P275" s="220"/>
      <c r="Q275" s="220"/>
      <c r="R275" s="220"/>
      <c r="S275" s="220"/>
      <c r="T275" s="221"/>
      <c r="AT275" s="222" t="s">
        <v>164</v>
      </c>
      <c r="AU275" s="222" t="s">
        <v>179</v>
      </c>
      <c r="AV275" s="14" t="s">
        <v>90</v>
      </c>
      <c r="AW275" s="14" t="s">
        <v>34</v>
      </c>
      <c r="AX275" s="14" t="s">
        <v>80</v>
      </c>
      <c r="AY275" s="222" t="s">
        <v>155</v>
      </c>
    </row>
    <row r="276" spans="1:65" s="14" customFormat="1" ht="11.25">
      <c r="B276" s="212"/>
      <c r="C276" s="213"/>
      <c r="D276" s="203" t="s">
        <v>164</v>
      </c>
      <c r="E276" s="214" t="s">
        <v>1</v>
      </c>
      <c r="F276" s="215" t="s">
        <v>269</v>
      </c>
      <c r="G276" s="213"/>
      <c r="H276" s="216">
        <v>31.62</v>
      </c>
      <c r="I276" s="217"/>
      <c r="J276" s="213"/>
      <c r="K276" s="213"/>
      <c r="L276" s="218"/>
      <c r="M276" s="219"/>
      <c r="N276" s="220"/>
      <c r="O276" s="220"/>
      <c r="P276" s="220"/>
      <c r="Q276" s="220"/>
      <c r="R276" s="220"/>
      <c r="S276" s="220"/>
      <c r="T276" s="221"/>
      <c r="AT276" s="222" t="s">
        <v>164</v>
      </c>
      <c r="AU276" s="222" t="s">
        <v>179</v>
      </c>
      <c r="AV276" s="14" t="s">
        <v>90</v>
      </c>
      <c r="AW276" s="14" t="s">
        <v>34</v>
      </c>
      <c r="AX276" s="14" t="s">
        <v>80</v>
      </c>
      <c r="AY276" s="222" t="s">
        <v>155</v>
      </c>
    </row>
    <row r="277" spans="1:65" s="15" customFormat="1" ht="11.25">
      <c r="B277" s="223"/>
      <c r="C277" s="224"/>
      <c r="D277" s="203" t="s">
        <v>164</v>
      </c>
      <c r="E277" s="225" t="s">
        <v>1</v>
      </c>
      <c r="F277" s="226" t="s">
        <v>171</v>
      </c>
      <c r="G277" s="224"/>
      <c r="H277" s="227">
        <v>128.62</v>
      </c>
      <c r="I277" s="228"/>
      <c r="J277" s="224"/>
      <c r="K277" s="224"/>
      <c r="L277" s="229"/>
      <c r="M277" s="230"/>
      <c r="N277" s="231"/>
      <c r="O277" s="231"/>
      <c r="P277" s="231"/>
      <c r="Q277" s="231"/>
      <c r="R277" s="231"/>
      <c r="S277" s="231"/>
      <c r="T277" s="232"/>
      <c r="AT277" s="233" t="s">
        <v>164</v>
      </c>
      <c r="AU277" s="233" t="s">
        <v>179</v>
      </c>
      <c r="AV277" s="15" t="s">
        <v>162</v>
      </c>
      <c r="AW277" s="15" t="s">
        <v>34</v>
      </c>
      <c r="AX277" s="15" t="s">
        <v>88</v>
      </c>
      <c r="AY277" s="233" t="s">
        <v>155</v>
      </c>
    </row>
    <row r="278" spans="1:65" s="2" customFormat="1" ht="24.2" customHeight="1">
      <c r="A278" s="35"/>
      <c r="B278" s="36"/>
      <c r="C278" s="188" t="s">
        <v>278</v>
      </c>
      <c r="D278" s="188" t="s">
        <v>158</v>
      </c>
      <c r="E278" s="189" t="s">
        <v>279</v>
      </c>
      <c r="F278" s="190" t="s">
        <v>280</v>
      </c>
      <c r="G278" s="191" t="s">
        <v>102</v>
      </c>
      <c r="H278" s="192">
        <v>128.62</v>
      </c>
      <c r="I278" s="193"/>
      <c r="J278" s="194">
        <f>ROUND(I278*H278,2)</f>
        <v>0</v>
      </c>
      <c r="K278" s="190" t="s">
        <v>1</v>
      </c>
      <c r="L278" s="40"/>
      <c r="M278" s="195" t="s">
        <v>1</v>
      </c>
      <c r="N278" s="196" t="s">
        <v>45</v>
      </c>
      <c r="O278" s="72"/>
      <c r="P278" s="197">
        <f>O278*H278</f>
        <v>0</v>
      </c>
      <c r="Q278" s="197">
        <v>0</v>
      </c>
      <c r="R278" s="197">
        <f>Q278*H278</f>
        <v>0</v>
      </c>
      <c r="S278" s="197">
        <v>0</v>
      </c>
      <c r="T278" s="198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199" t="s">
        <v>162</v>
      </c>
      <c r="AT278" s="199" t="s">
        <v>158</v>
      </c>
      <c r="AU278" s="199" t="s">
        <v>179</v>
      </c>
      <c r="AY278" s="18" t="s">
        <v>155</v>
      </c>
      <c r="BE278" s="200">
        <f>IF(N278="základní",J278,0)</f>
        <v>0</v>
      </c>
      <c r="BF278" s="200">
        <f>IF(N278="snížená",J278,0)</f>
        <v>0</v>
      </c>
      <c r="BG278" s="200">
        <f>IF(N278="zákl. přenesená",J278,0)</f>
        <v>0</v>
      </c>
      <c r="BH278" s="200">
        <f>IF(N278="sníž. přenesená",J278,0)</f>
        <v>0</v>
      </c>
      <c r="BI278" s="200">
        <f>IF(N278="nulová",J278,0)</f>
        <v>0</v>
      </c>
      <c r="BJ278" s="18" t="s">
        <v>88</v>
      </c>
      <c r="BK278" s="200">
        <f>ROUND(I278*H278,2)</f>
        <v>0</v>
      </c>
      <c r="BL278" s="18" t="s">
        <v>162</v>
      </c>
      <c r="BM278" s="199" t="s">
        <v>281</v>
      </c>
    </row>
    <row r="279" spans="1:65" s="13" customFormat="1" ht="11.25">
      <c r="B279" s="201"/>
      <c r="C279" s="202"/>
      <c r="D279" s="203" t="s">
        <v>164</v>
      </c>
      <c r="E279" s="204" t="s">
        <v>1</v>
      </c>
      <c r="F279" s="205" t="s">
        <v>165</v>
      </c>
      <c r="G279" s="202"/>
      <c r="H279" s="204" t="s">
        <v>1</v>
      </c>
      <c r="I279" s="206"/>
      <c r="J279" s="202"/>
      <c r="K279" s="202"/>
      <c r="L279" s="207"/>
      <c r="M279" s="208"/>
      <c r="N279" s="209"/>
      <c r="O279" s="209"/>
      <c r="P279" s="209"/>
      <c r="Q279" s="209"/>
      <c r="R279" s="209"/>
      <c r="S279" s="209"/>
      <c r="T279" s="210"/>
      <c r="AT279" s="211" t="s">
        <v>164</v>
      </c>
      <c r="AU279" s="211" t="s">
        <v>179</v>
      </c>
      <c r="AV279" s="13" t="s">
        <v>88</v>
      </c>
      <c r="AW279" s="13" t="s">
        <v>34</v>
      </c>
      <c r="AX279" s="13" t="s">
        <v>80</v>
      </c>
      <c r="AY279" s="211" t="s">
        <v>155</v>
      </c>
    </row>
    <row r="280" spans="1:65" s="13" customFormat="1" ht="11.25">
      <c r="B280" s="201"/>
      <c r="C280" s="202"/>
      <c r="D280" s="203" t="s">
        <v>164</v>
      </c>
      <c r="E280" s="204" t="s">
        <v>1</v>
      </c>
      <c r="F280" s="205" t="s">
        <v>265</v>
      </c>
      <c r="G280" s="202"/>
      <c r="H280" s="204" t="s">
        <v>1</v>
      </c>
      <c r="I280" s="206"/>
      <c r="J280" s="202"/>
      <c r="K280" s="202"/>
      <c r="L280" s="207"/>
      <c r="M280" s="208"/>
      <c r="N280" s="209"/>
      <c r="O280" s="209"/>
      <c r="P280" s="209"/>
      <c r="Q280" s="209"/>
      <c r="R280" s="209"/>
      <c r="S280" s="209"/>
      <c r="T280" s="210"/>
      <c r="AT280" s="211" t="s">
        <v>164</v>
      </c>
      <c r="AU280" s="211" t="s">
        <v>179</v>
      </c>
      <c r="AV280" s="13" t="s">
        <v>88</v>
      </c>
      <c r="AW280" s="13" t="s">
        <v>34</v>
      </c>
      <c r="AX280" s="13" t="s">
        <v>80</v>
      </c>
      <c r="AY280" s="211" t="s">
        <v>155</v>
      </c>
    </row>
    <row r="281" spans="1:65" s="13" customFormat="1" ht="11.25">
      <c r="B281" s="201"/>
      <c r="C281" s="202"/>
      <c r="D281" s="203" t="s">
        <v>164</v>
      </c>
      <c r="E281" s="204" t="s">
        <v>1</v>
      </c>
      <c r="F281" s="205" t="s">
        <v>266</v>
      </c>
      <c r="G281" s="202"/>
      <c r="H281" s="204" t="s">
        <v>1</v>
      </c>
      <c r="I281" s="206"/>
      <c r="J281" s="202"/>
      <c r="K281" s="202"/>
      <c r="L281" s="207"/>
      <c r="M281" s="208"/>
      <c r="N281" s="209"/>
      <c r="O281" s="209"/>
      <c r="P281" s="209"/>
      <c r="Q281" s="209"/>
      <c r="R281" s="209"/>
      <c r="S281" s="209"/>
      <c r="T281" s="210"/>
      <c r="AT281" s="211" t="s">
        <v>164</v>
      </c>
      <c r="AU281" s="211" t="s">
        <v>179</v>
      </c>
      <c r="AV281" s="13" t="s">
        <v>88</v>
      </c>
      <c r="AW281" s="13" t="s">
        <v>34</v>
      </c>
      <c r="AX281" s="13" t="s">
        <v>80</v>
      </c>
      <c r="AY281" s="211" t="s">
        <v>155</v>
      </c>
    </row>
    <row r="282" spans="1:65" s="13" customFormat="1" ht="11.25">
      <c r="B282" s="201"/>
      <c r="C282" s="202"/>
      <c r="D282" s="203" t="s">
        <v>164</v>
      </c>
      <c r="E282" s="204" t="s">
        <v>1</v>
      </c>
      <c r="F282" s="205" t="s">
        <v>168</v>
      </c>
      <c r="G282" s="202"/>
      <c r="H282" s="204" t="s">
        <v>1</v>
      </c>
      <c r="I282" s="206"/>
      <c r="J282" s="202"/>
      <c r="K282" s="202"/>
      <c r="L282" s="207"/>
      <c r="M282" s="208"/>
      <c r="N282" s="209"/>
      <c r="O282" s="209"/>
      <c r="P282" s="209"/>
      <c r="Q282" s="209"/>
      <c r="R282" s="209"/>
      <c r="S282" s="209"/>
      <c r="T282" s="210"/>
      <c r="AT282" s="211" t="s">
        <v>164</v>
      </c>
      <c r="AU282" s="211" t="s">
        <v>179</v>
      </c>
      <c r="AV282" s="13" t="s">
        <v>88</v>
      </c>
      <c r="AW282" s="13" t="s">
        <v>34</v>
      </c>
      <c r="AX282" s="13" t="s">
        <v>80</v>
      </c>
      <c r="AY282" s="211" t="s">
        <v>155</v>
      </c>
    </row>
    <row r="283" spans="1:65" s="13" customFormat="1" ht="11.25">
      <c r="B283" s="201"/>
      <c r="C283" s="202"/>
      <c r="D283" s="203" t="s">
        <v>164</v>
      </c>
      <c r="E283" s="204" t="s">
        <v>1</v>
      </c>
      <c r="F283" s="205" t="s">
        <v>267</v>
      </c>
      <c r="G283" s="202"/>
      <c r="H283" s="204" t="s">
        <v>1</v>
      </c>
      <c r="I283" s="206"/>
      <c r="J283" s="202"/>
      <c r="K283" s="202"/>
      <c r="L283" s="207"/>
      <c r="M283" s="208"/>
      <c r="N283" s="209"/>
      <c r="O283" s="209"/>
      <c r="P283" s="209"/>
      <c r="Q283" s="209"/>
      <c r="R283" s="209"/>
      <c r="S283" s="209"/>
      <c r="T283" s="210"/>
      <c r="AT283" s="211" t="s">
        <v>164</v>
      </c>
      <c r="AU283" s="211" t="s">
        <v>179</v>
      </c>
      <c r="AV283" s="13" t="s">
        <v>88</v>
      </c>
      <c r="AW283" s="13" t="s">
        <v>34</v>
      </c>
      <c r="AX283" s="13" t="s">
        <v>80</v>
      </c>
      <c r="AY283" s="211" t="s">
        <v>155</v>
      </c>
    </row>
    <row r="284" spans="1:65" s="14" customFormat="1" ht="11.25">
      <c r="B284" s="212"/>
      <c r="C284" s="213"/>
      <c r="D284" s="203" t="s">
        <v>164</v>
      </c>
      <c r="E284" s="214" t="s">
        <v>1</v>
      </c>
      <c r="F284" s="215" t="s">
        <v>268</v>
      </c>
      <c r="G284" s="213"/>
      <c r="H284" s="216">
        <v>97</v>
      </c>
      <c r="I284" s="217"/>
      <c r="J284" s="213"/>
      <c r="K284" s="213"/>
      <c r="L284" s="218"/>
      <c r="M284" s="219"/>
      <c r="N284" s="220"/>
      <c r="O284" s="220"/>
      <c r="P284" s="220"/>
      <c r="Q284" s="220"/>
      <c r="R284" s="220"/>
      <c r="S284" s="220"/>
      <c r="T284" s="221"/>
      <c r="AT284" s="222" t="s">
        <v>164</v>
      </c>
      <c r="AU284" s="222" t="s">
        <v>179</v>
      </c>
      <c r="AV284" s="14" t="s">
        <v>90</v>
      </c>
      <c r="AW284" s="14" t="s">
        <v>34</v>
      </c>
      <c r="AX284" s="14" t="s">
        <v>80</v>
      </c>
      <c r="AY284" s="222" t="s">
        <v>155</v>
      </c>
    </row>
    <row r="285" spans="1:65" s="14" customFormat="1" ht="11.25">
      <c r="B285" s="212"/>
      <c r="C285" s="213"/>
      <c r="D285" s="203" t="s">
        <v>164</v>
      </c>
      <c r="E285" s="214" t="s">
        <v>1</v>
      </c>
      <c r="F285" s="215" t="s">
        <v>269</v>
      </c>
      <c r="G285" s="213"/>
      <c r="H285" s="216">
        <v>31.62</v>
      </c>
      <c r="I285" s="217"/>
      <c r="J285" s="213"/>
      <c r="K285" s="213"/>
      <c r="L285" s="218"/>
      <c r="M285" s="219"/>
      <c r="N285" s="220"/>
      <c r="O285" s="220"/>
      <c r="P285" s="220"/>
      <c r="Q285" s="220"/>
      <c r="R285" s="220"/>
      <c r="S285" s="220"/>
      <c r="T285" s="221"/>
      <c r="AT285" s="222" t="s">
        <v>164</v>
      </c>
      <c r="AU285" s="222" t="s">
        <v>179</v>
      </c>
      <c r="AV285" s="14" t="s">
        <v>90</v>
      </c>
      <c r="AW285" s="14" t="s">
        <v>34</v>
      </c>
      <c r="AX285" s="14" t="s">
        <v>80</v>
      </c>
      <c r="AY285" s="222" t="s">
        <v>155</v>
      </c>
    </row>
    <row r="286" spans="1:65" s="15" customFormat="1" ht="11.25">
      <c r="B286" s="223"/>
      <c r="C286" s="224"/>
      <c r="D286" s="203" t="s">
        <v>164</v>
      </c>
      <c r="E286" s="225" t="s">
        <v>1</v>
      </c>
      <c r="F286" s="226" t="s">
        <v>171</v>
      </c>
      <c r="G286" s="224"/>
      <c r="H286" s="227">
        <v>128.62</v>
      </c>
      <c r="I286" s="228"/>
      <c r="J286" s="224"/>
      <c r="K286" s="224"/>
      <c r="L286" s="229"/>
      <c r="M286" s="230"/>
      <c r="N286" s="231"/>
      <c r="O286" s="231"/>
      <c r="P286" s="231"/>
      <c r="Q286" s="231"/>
      <c r="R286" s="231"/>
      <c r="S286" s="231"/>
      <c r="T286" s="232"/>
      <c r="AT286" s="233" t="s">
        <v>164</v>
      </c>
      <c r="AU286" s="233" t="s">
        <v>179</v>
      </c>
      <c r="AV286" s="15" t="s">
        <v>162</v>
      </c>
      <c r="AW286" s="15" t="s">
        <v>34</v>
      </c>
      <c r="AX286" s="15" t="s">
        <v>88</v>
      </c>
      <c r="AY286" s="233" t="s">
        <v>155</v>
      </c>
    </row>
    <row r="287" spans="1:65" s="2" customFormat="1" ht="24.2" customHeight="1">
      <c r="A287" s="35"/>
      <c r="B287" s="36"/>
      <c r="C287" s="188" t="s">
        <v>7</v>
      </c>
      <c r="D287" s="188" t="s">
        <v>158</v>
      </c>
      <c r="E287" s="189" t="s">
        <v>282</v>
      </c>
      <c r="F287" s="190" t="s">
        <v>283</v>
      </c>
      <c r="G287" s="191" t="s">
        <v>102</v>
      </c>
      <c r="H287" s="192">
        <v>128.62</v>
      </c>
      <c r="I287" s="193"/>
      <c r="J287" s="194">
        <f>ROUND(I287*H287,2)</f>
        <v>0</v>
      </c>
      <c r="K287" s="190" t="s">
        <v>1</v>
      </c>
      <c r="L287" s="40"/>
      <c r="M287" s="195" t="s">
        <v>1</v>
      </c>
      <c r="N287" s="196" t="s">
        <v>45</v>
      </c>
      <c r="O287" s="72"/>
      <c r="P287" s="197">
        <f>O287*H287</f>
        <v>0</v>
      </c>
      <c r="Q287" s="197">
        <v>0</v>
      </c>
      <c r="R287" s="197">
        <f>Q287*H287</f>
        <v>0</v>
      </c>
      <c r="S287" s="197">
        <v>0</v>
      </c>
      <c r="T287" s="198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199" t="s">
        <v>162</v>
      </c>
      <c r="AT287" s="199" t="s">
        <v>158</v>
      </c>
      <c r="AU287" s="199" t="s">
        <v>179</v>
      </c>
      <c r="AY287" s="18" t="s">
        <v>155</v>
      </c>
      <c r="BE287" s="200">
        <f>IF(N287="základní",J287,0)</f>
        <v>0</v>
      </c>
      <c r="BF287" s="200">
        <f>IF(N287="snížená",J287,0)</f>
        <v>0</v>
      </c>
      <c r="BG287" s="200">
        <f>IF(N287="zákl. přenesená",J287,0)</f>
        <v>0</v>
      </c>
      <c r="BH287" s="200">
        <f>IF(N287="sníž. přenesená",J287,0)</f>
        <v>0</v>
      </c>
      <c r="BI287" s="200">
        <f>IF(N287="nulová",J287,0)</f>
        <v>0</v>
      </c>
      <c r="BJ287" s="18" t="s">
        <v>88</v>
      </c>
      <c r="BK287" s="200">
        <f>ROUND(I287*H287,2)</f>
        <v>0</v>
      </c>
      <c r="BL287" s="18" t="s">
        <v>162</v>
      </c>
      <c r="BM287" s="199" t="s">
        <v>284</v>
      </c>
    </row>
    <row r="288" spans="1:65" s="13" customFormat="1" ht="11.25">
      <c r="B288" s="201"/>
      <c r="C288" s="202"/>
      <c r="D288" s="203" t="s">
        <v>164</v>
      </c>
      <c r="E288" s="204" t="s">
        <v>1</v>
      </c>
      <c r="F288" s="205" t="s">
        <v>165</v>
      </c>
      <c r="G288" s="202"/>
      <c r="H288" s="204" t="s">
        <v>1</v>
      </c>
      <c r="I288" s="206"/>
      <c r="J288" s="202"/>
      <c r="K288" s="202"/>
      <c r="L288" s="207"/>
      <c r="M288" s="208"/>
      <c r="N288" s="209"/>
      <c r="O288" s="209"/>
      <c r="P288" s="209"/>
      <c r="Q288" s="209"/>
      <c r="R288" s="209"/>
      <c r="S288" s="209"/>
      <c r="T288" s="210"/>
      <c r="AT288" s="211" t="s">
        <v>164</v>
      </c>
      <c r="AU288" s="211" t="s">
        <v>179</v>
      </c>
      <c r="AV288" s="13" t="s">
        <v>88</v>
      </c>
      <c r="AW288" s="13" t="s">
        <v>34</v>
      </c>
      <c r="AX288" s="13" t="s">
        <v>80</v>
      </c>
      <c r="AY288" s="211" t="s">
        <v>155</v>
      </c>
    </row>
    <row r="289" spans="1:65" s="13" customFormat="1" ht="11.25">
      <c r="B289" s="201"/>
      <c r="C289" s="202"/>
      <c r="D289" s="203" t="s">
        <v>164</v>
      </c>
      <c r="E289" s="204" t="s">
        <v>1</v>
      </c>
      <c r="F289" s="205" t="s">
        <v>265</v>
      </c>
      <c r="G289" s="202"/>
      <c r="H289" s="204" t="s">
        <v>1</v>
      </c>
      <c r="I289" s="206"/>
      <c r="J289" s="202"/>
      <c r="K289" s="202"/>
      <c r="L289" s="207"/>
      <c r="M289" s="208"/>
      <c r="N289" s="209"/>
      <c r="O289" s="209"/>
      <c r="P289" s="209"/>
      <c r="Q289" s="209"/>
      <c r="R289" s="209"/>
      <c r="S289" s="209"/>
      <c r="T289" s="210"/>
      <c r="AT289" s="211" t="s">
        <v>164</v>
      </c>
      <c r="AU289" s="211" t="s">
        <v>179</v>
      </c>
      <c r="AV289" s="13" t="s">
        <v>88</v>
      </c>
      <c r="AW289" s="13" t="s">
        <v>34</v>
      </c>
      <c r="AX289" s="13" t="s">
        <v>80</v>
      </c>
      <c r="AY289" s="211" t="s">
        <v>155</v>
      </c>
    </row>
    <row r="290" spans="1:65" s="13" customFormat="1" ht="11.25">
      <c r="B290" s="201"/>
      <c r="C290" s="202"/>
      <c r="D290" s="203" t="s">
        <v>164</v>
      </c>
      <c r="E290" s="204" t="s">
        <v>1</v>
      </c>
      <c r="F290" s="205" t="s">
        <v>266</v>
      </c>
      <c r="G290" s="202"/>
      <c r="H290" s="204" t="s">
        <v>1</v>
      </c>
      <c r="I290" s="206"/>
      <c r="J290" s="202"/>
      <c r="K290" s="202"/>
      <c r="L290" s="207"/>
      <c r="M290" s="208"/>
      <c r="N290" s="209"/>
      <c r="O290" s="209"/>
      <c r="P290" s="209"/>
      <c r="Q290" s="209"/>
      <c r="R290" s="209"/>
      <c r="S290" s="209"/>
      <c r="T290" s="210"/>
      <c r="AT290" s="211" t="s">
        <v>164</v>
      </c>
      <c r="AU290" s="211" t="s">
        <v>179</v>
      </c>
      <c r="AV290" s="13" t="s">
        <v>88</v>
      </c>
      <c r="AW290" s="13" t="s">
        <v>34</v>
      </c>
      <c r="AX290" s="13" t="s">
        <v>80</v>
      </c>
      <c r="AY290" s="211" t="s">
        <v>155</v>
      </c>
    </row>
    <row r="291" spans="1:65" s="13" customFormat="1" ht="11.25">
      <c r="B291" s="201"/>
      <c r="C291" s="202"/>
      <c r="D291" s="203" t="s">
        <v>164</v>
      </c>
      <c r="E291" s="204" t="s">
        <v>1</v>
      </c>
      <c r="F291" s="205" t="s">
        <v>168</v>
      </c>
      <c r="G291" s="202"/>
      <c r="H291" s="204" t="s">
        <v>1</v>
      </c>
      <c r="I291" s="206"/>
      <c r="J291" s="202"/>
      <c r="K291" s="202"/>
      <c r="L291" s="207"/>
      <c r="M291" s="208"/>
      <c r="N291" s="209"/>
      <c r="O291" s="209"/>
      <c r="P291" s="209"/>
      <c r="Q291" s="209"/>
      <c r="R291" s="209"/>
      <c r="S291" s="209"/>
      <c r="T291" s="210"/>
      <c r="AT291" s="211" t="s">
        <v>164</v>
      </c>
      <c r="AU291" s="211" t="s">
        <v>179</v>
      </c>
      <c r="AV291" s="13" t="s">
        <v>88</v>
      </c>
      <c r="AW291" s="13" t="s">
        <v>34</v>
      </c>
      <c r="AX291" s="13" t="s">
        <v>80</v>
      </c>
      <c r="AY291" s="211" t="s">
        <v>155</v>
      </c>
    </row>
    <row r="292" spans="1:65" s="13" customFormat="1" ht="11.25">
      <c r="B292" s="201"/>
      <c r="C292" s="202"/>
      <c r="D292" s="203" t="s">
        <v>164</v>
      </c>
      <c r="E292" s="204" t="s">
        <v>1</v>
      </c>
      <c r="F292" s="205" t="s">
        <v>267</v>
      </c>
      <c r="G292" s="202"/>
      <c r="H292" s="204" t="s">
        <v>1</v>
      </c>
      <c r="I292" s="206"/>
      <c r="J292" s="202"/>
      <c r="K292" s="202"/>
      <c r="L292" s="207"/>
      <c r="M292" s="208"/>
      <c r="N292" s="209"/>
      <c r="O292" s="209"/>
      <c r="P292" s="209"/>
      <c r="Q292" s="209"/>
      <c r="R292" s="209"/>
      <c r="S292" s="209"/>
      <c r="T292" s="210"/>
      <c r="AT292" s="211" t="s">
        <v>164</v>
      </c>
      <c r="AU292" s="211" t="s">
        <v>179</v>
      </c>
      <c r="AV292" s="13" t="s">
        <v>88</v>
      </c>
      <c r="AW292" s="13" t="s">
        <v>34</v>
      </c>
      <c r="AX292" s="13" t="s">
        <v>80</v>
      </c>
      <c r="AY292" s="211" t="s">
        <v>155</v>
      </c>
    </row>
    <row r="293" spans="1:65" s="14" customFormat="1" ht="11.25">
      <c r="B293" s="212"/>
      <c r="C293" s="213"/>
      <c r="D293" s="203" t="s">
        <v>164</v>
      </c>
      <c r="E293" s="214" t="s">
        <v>1</v>
      </c>
      <c r="F293" s="215" t="s">
        <v>268</v>
      </c>
      <c r="G293" s="213"/>
      <c r="H293" s="216">
        <v>97</v>
      </c>
      <c r="I293" s="217"/>
      <c r="J293" s="213"/>
      <c r="K293" s="213"/>
      <c r="L293" s="218"/>
      <c r="M293" s="219"/>
      <c r="N293" s="220"/>
      <c r="O293" s="220"/>
      <c r="P293" s="220"/>
      <c r="Q293" s="220"/>
      <c r="R293" s="220"/>
      <c r="S293" s="220"/>
      <c r="T293" s="221"/>
      <c r="AT293" s="222" t="s">
        <v>164</v>
      </c>
      <c r="AU293" s="222" t="s">
        <v>179</v>
      </c>
      <c r="AV293" s="14" t="s">
        <v>90</v>
      </c>
      <c r="AW293" s="14" t="s">
        <v>34</v>
      </c>
      <c r="AX293" s="14" t="s">
        <v>80</v>
      </c>
      <c r="AY293" s="222" t="s">
        <v>155</v>
      </c>
    </row>
    <row r="294" spans="1:65" s="14" customFormat="1" ht="11.25">
      <c r="B294" s="212"/>
      <c r="C294" s="213"/>
      <c r="D294" s="203" t="s">
        <v>164</v>
      </c>
      <c r="E294" s="214" t="s">
        <v>1</v>
      </c>
      <c r="F294" s="215" t="s">
        <v>269</v>
      </c>
      <c r="G294" s="213"/>
      <c r="H294" s="216">
        <v>31.62</v>
      </c>
      <c r="I294" s="217"/>
      <c r="J294" s="213"/>
      <c r="K294" s="213"/>
      <c r="L294" s="218"/>
      <c r="M294" s="219"/>
      <c r="N294" s="220"/>
      <c r="O294" s="220"/>
      <c r="P294" s="220"/>
      <c r="Q294" s="220"/>
      <c r="R294" s="220"/>
      <c r="S294" s="220"/>
      <c r="T294" s="221"/>
      <c r="AT294" s="222" t="s">
        <v>164</v>
      </c>
      <c r="AU294" s="222" t="s">
        <v>179</v>
      </c>
      <c r="AV294" s="14" t="s">
        <v>90</v>
      </c>
      <c r="AW294" s="14" t="s">
        <v>34</v>
      </c>
      <c r="AX294" s="14" t="s">
        <v>80</v>
      </c>
      <c r="AY294" s="222" t="s">
        <v>155</v>
      </c>
    </row>
    <row r="295" spans="1:65" s="15" customFormat="1" ht="11.25">
      <c r="B295" s="223"/>
      <c r="C295" s="224"/>
      <c r="D295" s="203" t="s">
        <v>164</v>
      </c>
      <c r="E295" s="225" t="s">
        <v>1</v>
      </c>
      <c r="F295" s="226" t="s">
        <v>171</v>
      </c>
      <c r="G295" s="224"/>
      <c r="H295" s="227">
        <v>128.62</v>
      </c>
      <c r="I295" s="228"/>
      <c r="J295" s="224"/>
      <c r="K295" s="224"/>
      <c r="L295" s="229"/>
      <c r="M295" s="230"/>
      <c r="N295" s="231"/>
      <c r="O295" s="231"/>
      <c r="P295" s="231"/>
      <c r="Q295" s="231"/>
      <c r="R295" s="231"/>
      <c r="S295" s="231"/>
      <c r="T295" s="232"/>
      <c r="AT295" s="233" t="s">
        <v>164</v>
      </c>
      <c r="AU295" s="233" t="s">
        <v>179</v>
      </c>
      <c r="AV295" s="15" t="s">
        <v>162</v>
      </c>
      <c r="AW295" s="15" t="s">
        <v>34</v>
      </c>
      <c r="AX295" s="15" t="s">
        <v>88</v>
      </c>
      <c r="AY295" s="233" t="s">
        <v>155</v>
      </c>
    </row>
    <row r="296" spans="1:65" s="2" customFormat="1" ht="24.2" customHeight="1">
      <c r="A296" s="35"/>
      <c r="B296" s="36"/>
      <c r="C296" s="188" t="s">
        <v>285</v>
      </c>
      <c r="D296" s="188" t="s">
        <v>158</v>
      </c>
      <c r="E296" s="189" t="s">
        <v>286</v>
      </c>
      <c r="F296" s="190" t="s">
        <v>287</v>
      </c>
      <c r="G296" s="191" t="s">
        <v>102</v>
      </c>
      <c r="H296" s="192">
        <v>128.62</v>
      </c>
      <c r="I296" s="193"/>
      <c r="J296" s="194">
        <f>ROUND(I296*H296,2)</f>
        <v>0</v>
      </c>
      <c r="K296" s="190" t="s">
        <v>1</v>
      </c>
      <c r="L296" s="40"/>
      <c r="M296" s="195" t="s">
        <v>1</v>
      </c>
      <c r="N296" s="196" t="s">
        <v>45</v>
      </c>
      <c r="O296" s="72"/>
      <c r="P296" s="197">
        <f>O296*H296</f>
        <v>0</v>
      </c>
      <c r="Q296" s="197">
        <v>0</v>
      </c>
      <c r="R296" s="197">
        <f>Q296*H296</f>
        <v>0</v>
      </c>
      <c r="S296" s="197">
        <v>0</v>
      </c>
      <c r="T296" s="198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199" t="s">
        <v>162</v>
      </c>
      <c r="AT296" s="199" t="s">
        <v>158</v>
      </c>
      <c r="AU296" s="199" t="s">
        <v>179</v>
      </c>
      <c r="AY296" s="18" t="s">
        <v>155</v>
      </c>
      <c r="BE296" s="200">
        <f>IF(N296="základní",J296,0)</f>
        <v>0</v>
      </c>
      <c r="BF296" s="200">
        <f>IF(N296="snížená",J296,0)</f>
        <v>0</v>
      </c>
      <c r="BG296" s="200">
        <f>IF(N296="zákl. přenesená",J296,0)</f>
        <v>0</v>
      </c>
      <c r="BH296" s="200">
        <f>IF(N296="sníž. přenesená",J296,0)</f>
        <v>0</v>
      </c>
      <c r="BI296" s="200">
        <f>IF(N296="nulová",J296,0)</f>
        <v>0</v>
      </c>
      <c r="BJ296" s="18" t="s">
        <v>88</v>
      </c>
      <c r="BK296" s="200">
        <f>ROUND(I296*H296,2)</f>
        <v>0</v>
      </c>
      <c r="BL296" s="18" t="s">
        <v>162</v>
      </c>
      <c r="BM296" s="199" t="s">
        <v>288</v>
      </c>
    </row>
    <row r="297" spans="1:65" s="13" customFormat="1" ht="11.25">
      <c r="B297" s="201"/>
      <c r="C297" s="202"/>
      <c r="D297" s="203" t="s">
        <v>164</v>
      </c>
      <c r="E297" s="204" t="s">
        <v>1</v>
      </c>
      <c r="F297" s="205" t="s">
        <v>165</v>
      </c>
      <c r="G297" s="202"/>
      <c r="H297" s="204" t="s">
        <v>1</v>
      </c>
      <c r="I297" s="206"/>
      <c r="J297" s="202"/>
      <c r="K297" s="202"/>
      <c r="L297" s="207"/>
      <c r="M297" s="208"/>
      <c r="N297" s="209"/>
      <c r="O297" s="209"/>
      <c r="P297" s="209"/>
      <c r="Q297" s="209"/>
      <c r="R297" s="209"/>
      <c r="S297" s="209"/>
      <c r="T297" s="210"/>
      <c r="AT297" s="211" t="s">
        <v>164</v>
      </c>
      <c r="AU297" s="211" t="s">
        <v>179</v>
      </c>
      <c r="AV297" s="13" t="s">
        <v>88</v>
      </c>
      <c r="AW297" s="13" t="s">
        <v>34</v>
      </c>
      <c r="AX297" s="13" t="s">
        <v>80</v>
      </c>
      <c r="AY297" s="211" t="s">
        <v>155</v>
      </c>
    </row>
    <row r="298" spans="1:65" s="13" customFormat="1" ht="11.25">
      <c r="B298" s="201"/>
      <c r="C298" s="202"/>
      <c r="D298" s="203" t="s">
        <v>164</v>
      </c>
      <c r="E298" s="204" t="s">
        <v>1</v>
      </c>
      <c r="F298" s="205" t="s">
        <v>265</v>
      </c>
      <c r="G298" s="202"/>
      <c r="H298" s="204" t="s">
        <v>1</v>
      </c>
      <c r="I298" s="206"/>
      <c r="J298" s="202"/>
      <c r="K298" s="202"/>
      <c r="L298" s="207"/>
      <c r="M298" s="208"/>
      <c r="N298" s="209"/>
      <c r="O298" s="209"/>
      <c r="P298" s="209"/>
      <c r="Q298" s="209"/>
      <c r="R298" s="209"/>
      <c r="S298" s="209"/>
      <c r="T298" s="210"/>
      <c r="AT298" s="211" t="s">
        <v>164</v>
      </c>
      <c r="AU298" s="211" t="s">
        <v>179</v>
      </c>
      <c r="AV298" s="13" t="s">
        <v>88</v>
      </c>
      <c r="AW298" s="13" t="s">
        <v>34</v>
      </c>
      <c r="AX298" s="13" t="s">
        <v>80</v>
      </c>
      <c r="AY298" s="211" t="s">
        <v>155</v>
      </c>
    </row>
    <row r="299" spans="1:65" s="13" customFormat="1" ht="11.25">
      <c r="B299" s="201"/>
      <c r="C299" s="202"/>
      <c r="D299" s="203" t="s">
        <v>164</v>
      </c>
      <c r="E299" s="204" t="s">
        <v>1</v>
      </c>
      <c r="F299" s="205" t="s">
        <v>266</v>
      </c>
      <c r="G299" s="202"/>
      <c r="H299" s="204" t="s">
        <v>1</v>
      </c>
      <c r="I299" s="206"/>
      <c r="J299" s="202"/>
      <c r="K299" s="202"/>
      <c r="L299" s="207"/>
      <c r="M299" s="208"/>
      <c r="N299" s="209"/>
      <c r="O299" s="209"/>
      <c r="P299" s="209"/>
      <c r="Q299" s="209"/>
      <c r="R299" s="209"/>
      <c r="S299" s="209"/>
      <c r="T299" s="210"/>
      <c r="AT299" s="211" t="s">
        <v>164</v>
      </c>
      <c r="AU299" s="211" t="s">
        <v>179</v>
      </c>
      <c r="AV299" s="13" t="s">
        <v>88</v>
      </c>
      <c r="AW299" s="13" t="s">
        <v>34</v>
      </c>
      <c r="AX299" s="13" t="s">
        <v>80</v>
      </c>
      <c r="AY299" s="211" t="s">
        <v>155</v>
      </c>
    </row>
    <row r="300" spans="1:65" s="13" customFormat="1" ht="11.25">
      <c r="B300" s="201"/>
      <c r="C300" s="202"/>
      <c r="D300" s="203" t="s">
        <v>164</v>
      </c>
      <c r="E300" s="204" t="s">
        <v>1</v>
      </c>
      <c r="F300" s="205" t="s">
        <v>168</v>
      </c>
      <c r="G300" s="202"/>
      <c r="H300" s="204" t="s">
        <v>1</v>
      </c>
      <c r="I300" s="206"/>
      <c r="J300" s="202"/>
      <c r="K300" s="202"/>
      <c r="L300" s="207"/>
      <c r="M300" s="208"/>
      <c r="N300" s="209"/>
      <c r="O300" s="209"/>
      <c r="P300" s="209"/>
      <c r="Q300" s="209"/>
      <c r="R300" s="209"/>
      <c r="S300" s="209"/>
      <c r="T300" s="210"/>
      <c r="AT300" s="211" t="s">
        <v>164</v>
      </c>
      <c r="AU300" s="211" t="s">
        <v>179</v>
      </c>
      <c r="AV300" s="13" t="s">
        <v>88</v>
      </c>
      <c r="AW300" s="13" t="s">
        <v>34</v>
      </c>
      <c r="AX300" s="13" t="s">
        <v>80</v>
      </c>
      <c r="AY300" s="211" t="s">
        <v>155</v>
      </c>
    </row>
    <row r="301" spans="1:65" s="13" customFormat="1" ht="11.25">
      <c r="B301" s="201"/>
      <c r="C301" s="202"/>
      <c r="D301" s="203" t="s">
        <v>164</v>
      </c>
      <c r="E301" s="204" t="s">
        <v>1</v>
      </c>
      <c r="F301" s="205" t="s">
        <v>267</v>
      </c>
      <c r="G301" s="202"/>
      <c r="H301" s="204" t="s">
        <v>1</v>
      </c>
      <c r="I301" s="206"/>
      <c r="J301" s="202"/>
      <c r="K301" s="202"/>
      <c r="L301" s="207"/>
      <c r="M301" s="208"/>
      <c r="N301" s="209"/>
      <c r="O301" s="209"/>
      <c r="P301" s="209"/>
      <c r="Q301" s="209"/>
      <c r="R301" s="209"/>
      <c r="S301" s="209"/>
      <c r="T301" s="210"/>
      <c r="AT301" s="211" t="s">
        <v>164</v>
      </c>
      <c r="AU301" s="211" t="s">
        <v>179</v>
      </c>
      <c r="AV301" s="13" t="s">
        <v>88</v>
      </c>
      <c r="AW301" s="13" t="s">
        <v>34</v>
      </c>
      <c r="AX301" s="13" t="s">
        <v>80</v>
      </c>
      <c r="AY301" s="211" t="s">
        <v>155</v>
      </c>
    </row>
    <row r="302" spans="1:65" s="14" customFormat="1" ht="11.25">
      <c r="B302" s="212"/>
      <c r="C302" s="213"/>
      <c r="D302" s="203" t="s">
        <v>164</v>
      </c>
      <c r="E302" s="214" t="s">
        <v>1</v>
      </c>
      <c r="F302" s="215" t="s">
        <v>268</v>
      </c>
      <c r="G302" s="213"/>
      <c r="H302" s="216">
        <v>97</v>
      </c>
      <c r="I302" s="217"/>
      <c r="J302" s="213"/>
      <c r="K302" s="213"/>
      <c r="L302" s="218"/>
      <c r="M302" s="219"/>
      <c r="N302" s="220"/>
      <c r="O302" s="220"/>
      <c r="P302" s="220"/>
      <c r="Q302" s="220"/>
      <c r="R302" s="220"/>
      <c r="S302" s="220"/>
      <c r="T302" s="221"/>
      <c r="AT302" s="222" t="s">
        <v>164</v>
      </c>
      <c r="AU302" s="222" t="s">
        <v>179</v>
      </c>
      <c r="AV302" s="14" t="s">
        <v>90</v>
      </c>
      <c r="AW302" s="14" t="s">
        <v>34</v>
      </c>
      <c r="AX302" s="14" t="s">
        <v>80</v>
      </c>
      <c r="AY302" s="222" t="s">
        <v>155</v>
      </c>
    </row>
    <row r="303" spans="1:65" s="14" customFormat="1" ht="11.25">
      <c r="B303" s="212"/>
      <c r="C303" s="213"/>
      <c r="D303" s="203" t="s">
        <v>164</v>
      </c>
      <c r="E303" s="214" t="s">
        <v>1</v>
      </c>
      <c r="F303" s="215" t="s">
        <v>269</v>
      </c>
      <c r="G303" s="213"/>
      <c r="H303" s="216">
        <v>31.62</v>
      </c>
      <c r="I303" s="217"/>
      <c r="J303" s="213"/>
      <c r="K303" s="213"/>
      <c r="L303" s="218"/>
      <c r="M303" s="219"/>
      <c r="N303" s="220"/>
      <c r="O303" s="220"/>
      <c r="P303" s="220"/>
      <c r="Q303" s="220"/>
      <c r="R303" s="220"/>
      <c r="S303" s="220"/>
      <c r="T303" s="221"/>
      <c r="AT303" s="222" t="s">
        <v>164</v>
      </c>
      <c r="AU303" s="222" t="s">
        <v>179</v>
      </c>
      <c r="AV303" s="14" t="s">
        <v>90</v>
      </c>
      <c r="AW303" s="14" t="s">
        <v>34</v>
      </c>
      <c r="AX303" s="14" t="s">
        <v>80</v>
      </c>
      <c r="AY303" s="222" t="s">
        <v>155</v>
      </c>
    </row>
    <row r="304" spans="1:65" s="15" customFormat="1" ht="11.25">
      <c r="B304" s="223"/>
      <c r="C304" s="224"/>
      <c r="D304" s="203" t="s">
        <v>164</v>
      </c>
      <c r="E304" s="225" t="s">
        <v>1</v>
      </c>
      <c r="F304" s="226" t="s">
        <v>171</v>
      </c>
      <c r="G304" s="224"/>
      <c r="H304" s="227">
        <v>128.62</v>
      </c>
      <c r="I304" s="228"/>
      <c r="J304" s="224"/>
      <c r="K304" s="224"/>
      <c r="L304" s="229"/>
      <c r="M304" s="230"/>
      <c r="N304" s="231"/>
      <c r="O304" s="231"/>
      <c r="P304" s="231"/>
      <c r="Q304" s="231"/>
      <c r="R304" s="231"/>
      <c r="S304" s="231"/>
      <c r="T304" s="232"/>
      <c r="AT304" s="233" t="s">
        <v>164</v>
      </c>
      <c r="AU304" s="233" t="s">
        <v>179</v>
      </c>
      <c r="AV304" s="15" t="s">
        <v>162</v>
      </c>
      <c r="AW304" s="15" t="s">
        <v>34</v>
      </c>
      <c r="AX304" s="15" t="s">
        <v>88</v>
      </c>
      <c r="AY304" s="233" t="s">
        <v>155</v>
      </c>
    </row>
    <row r="305" spans="1:65" s="12" customFormat="1" ht="20.85" customHeight="1">
      <c r="B305" s="172"/>
      <c r="C305" s="173"/>
      <c r="D305" s="174" t="s">
        <v>79</v>
      </c>
      <c r="E305" s="186" t="s">
        <v>289</v>
      </c>
      <c r="F305" s="186" t="s">
        <v>290</v>
      </c>
      <c r="G305" s="173"/>
      <c r="H305" s="173"/>
      <c r="I305" s="176"/>
      <c r="J305" s="187">
        <f>BK305</f>
        <v>0</v>
      </c>
      <c r="K305" s="173"/>
      <c r="L305" s="178"/>
      <c r="M305" s="179"/>
      <c r="N305" s="180"/>
      <c r="O305" s="180"/>
      <c r="P305" s="181">
        <f>SUM(P306:P319)</f>
        <v>0</v>
      </c>
      <c r="Q305" s="180"/>
      <c r="R305" s="181">
        <f>SUM(R306:R319)</f>
        <v>0</v>
      </c>
      <c r="S305" s="180"/>
      <c r="T305" s="182">
        <f>SUM(T306:T319)</f>
        <v>0</v>
      </c>
      <c r="AR305" s="183" t="s">
        <v>88</v>
      </c>
      <c r="AT305" s="184" t="s">
        <v>79</v>
      </c>
      <c r="AU305" s="184" t="s">
        <v>90</v>
      </c>
      <c r="AY305" s="183" t="s">
        <v>155</v>
      </c>
      <c r="BK305" s="185">
        <f>SUM(BK306:BK319)</f>
        <v>0</v>
      </c>
    </row>
    <row r="306" spans="1:65" s="2" customFormat="1" ht="62.65" customHeight="1">
      <c r="A306" s="35"/>
      <c r="B306" s="36"/>
      <c r="C306" s="188" t="s">
        <v>291</v>
      </c>
      <c r="D306" s="188" t="s">
        <v>158</v>
      </c>
      <c r="E306" s="189" t="s">
        <v>292</v>
      </c>
      <c r="F306" s="190" t="s">
        <v>293</v>
      </c>
      <c r="G306" s="191" t="s">
        <v>241</v>
      </c>
      <c r="H306" s="192">
        <v>1</v>
      </c>
      <c r="I306" s="193"/>
      <c r="J306" s="194">
        <f>ROUND(I306*H306,2)</f>
        <v>0</v>
      </c>
      <c r="K306" s="190" t="s">
        <v>1</v>
      </c>
      <c r="L306" s="40"/>
      <c r="M306" s="195" t="s">
        <v>1</v>
      </c>
      <c r="N306" s="196" t="s">
        <v>45</v>
      </c>
      <c r="O306" s="72"/>
      <c r="P306" s="197">
        <f>O306*H306</f>
        <v>0</v>
      </c>
      <c r="Q306" s="197">
        <v>0</v>
      </c>
      <c r="R306" s="197">
        <f>Q306*H306</f>
        <v>0</v>
      </c>
      <c r="S306" s="197">
        <v>0</v>
      </c>
      <c r="T306" s="198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199" t="s">
        <v>162</v>
      </c>
      <c r="AT306" s="199" t="s">
        <v>158</v>
      </c>
      <c r="AU306" s="199" t="s">
        <v>179</v>
      </c>
      <c r="AY306" s="18" t="s">
        <v>155</v>
      </c>
      <c r="BE306" s="200">
        <f>IF(N306="základní",J306,0)</f>
        <v>0</v>
      </c>
      <c r="BF306" s="200">
        <f>IF(N306="snížená",J306,0)</f>
        <v>0</v>
      </c>
      <c r="BG306" s="200">
        <f>IF(N306="zákl. přenesená",J306,0)</f>
        <v>0</v>
      </c>
      <c r="BH306" s="200">
        <f>IF(N306="sníž. přenesená",J306,0)</f>
        <v>0</v>
      </c>
      <c r="BI306" s="200">
        <f>IF(N306="nulová",J306,0)</f>
        <v>0</v>
      </c>
      <c r="BJ306" s="18" t="s">
        <v>88</v>
      </c>
      <c r="BK306" s="200">
        <f>ROUND(I306*H306,2)</f>
        <v>0</v>
      </c>
      <c r="BL306" s="18" t="s">
        <v>162</v>
      </c>
      <c r="BM306" s="199" t="s">
        <v>294</v>
      </c>
    </row>
    <row r="307" spans="1:65" s="13" customFormat="1" ht="11.25">
      <c r="B307" s="201"/>
      <c r="C307" s="202"/>
      <c r="D307" s="203" t="s">
        <v>164</v>
      </c>
      <c r="E307" s="204" t="s">
        <v>1</v>
      </c>
      <c r="F307" s="205" t="s">
        <v>165</v>
      </c>
      <c r="G307" s="202"/>
      <c r="H307" s="204" t="s">
        <v>1</v>
      </c>
      <c r="I307" s="206"/>
      <c r="J307" s="202"/>
      <c r="K307" s="202"/>
      <c r="L307" s="207"/>
      <c r="M307" s="208"/>
      <c r="N307" s="209"/>
      <c r="O307" s="209"/>
      <c r="P307" s="209"/>
      <c r="Q307" s="209"/>
      <c r="R307" s="209"/>
      <c r="S307" s="209"/>
      <c r="T307" s="210"/>
      <c r="AT307" s="211" t="s">
        <v>164</v>
      </c>
      <c r="AU307" s="211" t="s">
        <v>179</v>
      </c>
      <c r="AV307" s="13" t="s">
        <v>88</v>
      </c>
      <c r="AW307" s="13" t="s">
        <v>34</v>
      </c>
      <c r="AX307" s="13" t="s">
        <v>80</v>
      </c>
      <c r="AY307" s="211" t="s">
        <v>155</v>
      </c>
    </row>
    <row r="308" spans="1:65" s="13" customFormat="1" ht="11.25">
      <c r="B308" s="201"/>
      <c r="C308" s="202"/>
      <c r="D308" s="203" t="s">
        <v>164</v>
      </c>
      <c r="E308" s="204" t="s">
        <v>1</v>
      </c>
      <c r="F308" s="205" t="s">
        <v>295</v>
      </c>
      <c r="G308" s="202"/>
      <c r="H308" s="204" t="s">
        <v>1</v>
      </c>
      <c r="I308" s="206"/>
      <c r="J308" s="202"/>
      <c r="K308" s="202"/>
      <c r="L308" s="207"/>
      <c r="M308" s="208"/>
      <c r="N308" s="209"/>
      <c r="O308" s="209"/>
      <c r="P308" s="209"/>
      <c r="Q308" s="209"/>
      <c r="R308" s="209"/>
      <c r="S308" s="209"/>
      <c r="T308" s="210"/>
      <c r="AT308" s="211" t="s">
        <v>164</v>
      </c>
      <c r="AU308" s="211" t="s">
        <v>179</v>
      </c>
      <c r="AV308" s="13" t="s">
        <v>88</v>
      </c>
      <c r="AW308" s="13" t="s">
        <v>34</v>
      </c>
      <c r="AX308" s="13" t="s">
        <v>80</v>
      </c>
      <c r="AY308" s="211" t="s">
        <v>155</v>
      </c>
    </row>
    <row r="309" spans="1:65" s="13" customFormat="1" ht="11.25">
      <c r="B309" s="201"/>
      <c r="C309" s="202"/>
      <c r="D309" s="203" t="s">
        <v>164</v>
      </c>
      <c r="E309" s="204" t="s">
        <v>1</v>
      </c>
      <c r="F309" s="205" t="s">
        <v>244</v>
      </c>
      <c r="G309" s="202"/>
      <c r="H309" s="204" t="s">
        <v>1</v>
      </c>
      <c r="I309" s="206"/>
      <c r="J309" s="202"/>
      <c r="K309" s="202"/>
      <c r="L309" s="207"/>
      <c r="M309" s="208"/>
      <c r="N309" s="209"/>
      <c r="O309" s="209"/>
      <c r="P309" s="209"/>
      <c r="Q309" s="209"/>
      <c r="R309" s="209"/>
      <c r="S309" s="209"/>
      <c r="T309" s="210"/>
      <c r="AT309" s="211" t="s">
        <v>164</v>
      </c>
      <c r="AU309" s="211" t="s">
        <v>179</v>
      </c>
      <c r="AV309" s="13" t="s">
        <v>88</v>
      </c>
      <c r="AW309" s="13" t="s">
        <v>34</v>
      </c>
      <c r="AX309" s="13" t="s">
        <v>80</v>
      </c>
      <c r="AY309" s="211" t="s">
        <v>155</v>
      </c>
    </row>
    <row r="310" spans="1:65" s="13" customFormat="1" ht="11.25">
      <c r="B310" s="201"/>
      <c r="C310" s="202"/>
      <c r="D310" s="203" t="s">
        <v>164</v>
      </c>
      <c r="E310" s="204" t="s">
        <v>1</v>
      </c>
      <c r="F310" s="205" t="s">
        <v>296</v>
      </c>
      <c r="G310" s="202"/>
      <c r="H310" s="204" t="s">
        <v>1</v>
      </c>
      <c r="I310" s="206"/>
      <c r="J310" s="202"/>
      <c r="K310" s="202"/>
      <c r="L310" s="207"/>
      <c r="M310" s="208"/>
      <c r="N310" s="209"/>
      <c r="O310" s="209"/>
      <c r="P310" s="209"/>
      <c r="Q310" s="209"/>
      <c r="R310" s="209"/>
      <c r="S310" s="209"/>
      <c r="T310" s="210"/>
      <c r="AT310" s="211" t="s">
        <v>164</v>
      </c>
      <c r="AU310" s="211" t="s">
        <v>179</v>
      </c>
      <c r="AV310" s="13" t="s">
        <v>88</v>
      </c>
      <c r="AW310" s="13" t="s">
        <v>34</v>
      </c>
      <c r="AX310" s="13" t="s">
        <v>80</v>
      </c>
      <c r="AY310" s="211" t="s">
        <v>155</v>
      </c>
    </row>
    <row r="311" spans="1:65" s="14" customFormat="1" ht="11.25">
      <c r="B311" s="212"/>
      <c r="C311" s="213"/>
      <c r="D311" s="203" t="s">
        <v>164</v>
      </c>
      <c r="E311" s="214" t="s">
        <v>1</v>
      </c>
      <c r="F311" s="215" t="s">
        <v>88</v>
      </c>
      <c r="G311" s="213"/>
      <c r="H311" s="216">
        <v>1</v>
      </c>
      <c r="I311" s="217"/>
      <c r="J311" s="213"/>
      <c r="K311" s="213"/>
      <c r="L311" s="218"/>
      <c r="M311" s="219"/>
      <c r="N311" s="220"/>
      <c r="O311" s="220"/>
      <c r="P311" s="220"/>
      <c r="Q311" s="220"/>
      <c r="R311" s="220"/>
      <c r="S311" s="220"/>
      <c r="T311" s="221"/>
      <c r="AT311" s="222" t="s">
        <v>164</v>
      </c>
      <c r="AU311" s="222" t="s">
        <v>179</v>
      </c>
      <c r="AV311" s="14" t="s">
        <v>90</v>
      </c>
      <c r="AW311" s="14" t="s">
        <v>34</v>
      </c>
      <c r="AX311" s="14" t="s">
        <v>80</v>
      </c>
      <c r="AY311" s="222" t="s">
        <v>155</v>
      </c>
    </row>
    <row r="312" spans="1:65" s="15" customFormat="1" ht="11.25">
      <c r="B312" s="223"/>
      <c r="C312" s="224"/>
      <c r="D312" s="203" t="s">
        <v>164</v>
      </c>
      <c r="E312" s="225" t="s">
        <v>1</v>
      </c>
      <c r="F312" s="226" t="s">
        <v>171</v>
      </c>
      <c r="G312" s="224"/>
      <c r="H312" s="227">
        <v>1</v>
      </c>
      <c r="I312" s="228"/>
      <c r="J312" s="224"/>
      <c r="K312" s="224"/>
      <c r="L312" s="229"/>
      <c r="M312" s="230"/>
      <c r="N312" s="231"/>
      <c r="O312" s="231"/>
      <c r="P312" s="231"/>
      <c r="Q312" s="231"/>
      <c r="R312" s="231"/>
      <c r="S312" s="231"/>
      <c r="T312" s="232"/>
      <c r="AT312" s="233" t="s">
        <v>164</v>
      </c>
      <c r="AU312" s="233" t="s">
        <v>179</v>
      </c>
      <c r="AV312" s="15" t="s">
        <v>162</v>
      </c>
      <c r="AW312" s="15" t="s">
        <v>34</v>
      </c>
      <c r="AX312" s="15" t="s">
        <v>88</v>
      </c>
      <c r="AY312" s="233" t="s">
        <v>155</v>
      </c>
    </row>
    <row r="313" spans="1:65" s="2" customFormat="1" ht="49.15" customHeight="1">
      <c r="A313" s="35"/>
      <c r="B313" s="36"/>
      <c r="C313" s="188" t="s">
        <v>297</v>
      </c>
      <c r="D313" s="188" t="s">
        <v>158</v>
      </c>
      <c r="E313" s="189" t="s">
        <v>298</v>
      </c>
      <c r="F313" s="190" t="s">
        <v>299</v>
      </c>
      <c r="G313" s="191" t="s">
        <v>241</v>
      </c>
      <c r="H313" s="192">
        <v>1</v>
      </c>
      <c r="I313" s="193"/>
      <c r="J313" s="194">
        <f>ROUND(I313*H313,2)</f>
        <v>0</v>
      </c>
      <c r="K313" s="190" t="s">
        <v>1</v>
      </c>
      <c r="L313" s="40"/>
      <c r="M313" s="195" t="s">
        <v>1</v>
      </c>
      <c r="N313" s="196" t="s">
        <v>45</v>
      </c>
      <c r="O313" s="72"/>
      <c r="P313" s="197">
        <f>O313*H313</f>
        <v>0</v>
      </c>
      <c r="Q313" s="197">
        <v>0</v>
      </c>
      <c r="R313" s="197">
        <f>Q313*H313</f>
        <v>0</v>
      </c>
      <c r="S313" s="197">
        <v>0</v>
      </c>
      <c r="T313" s="198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199" t="s">
        <v>162</v>
      </c>
      <c r="AT313" s="199" t="s">
        <v>158</v>
      </c>
      <c r="AU313" s="199" t="s">
        <v>179</v>
      </c>
      <c r="AY313" s="18" t="s">
        <v>155</v>
      </c>
      <c r="BE313" s="200">
        <f>IF(N313="základní",J313,0)</f>
        <v>0</v>
      </c>
      <c r="BF313" s="200">
        <f>IF(N313="snížená",J313,0)</f>
        <v>0</v>
      </c>
      <c r="BG313" s="200">
        <f>IF(N313="zákl. přenesená",J313,0)</f>
        <v>0</v>
      </c>
      <c r="BH313" s="200">
        <f>IF(N313="sníž. přenesená",J313,0)</f>
        <v>0</v>
      </c>
      <c r="BI313" s="200">
        <f>IF(N313="nulová",J313,0)</f>
        <v>0</v>
      </c>
      <c r="BJ313" s="18" t="s">
        <v>88</v>
      </c>
      <c r="BK313" s="200">
        <f>ROUND(I313*H313,2)</f>
        <v>0</v>
      </c>
      <c r="BL313" s="18" t="s">
        <v>162</v>
      </c>
      <c r="BM313" s="199" t="s">
        <v>300</v>
      </c>
    </row>
    <row r="314" spans="1:65" s="13" customFormat="1" ht="11.25">
      <c r="B314" s="201"/>
      <c r="C314" s="202"/>
      <c r="D314" s="203" t="s">
        <v>164</v>
      </c>
      <c r="E314" s="204" t="s">
        <v>1</v>
      </c>
      <c r="F314" s="205" t="s">
        <v>165</v>
      </c>
      <c r="G314" s="202"/>
      <c r="H314" s="204" t="s">
        <v>1</v>
      </c>
      <c r="I314" s="206"/>
      <c r="J314" s="202"/>
      <c r="K314" s="202"/>
      <c r="L314" s="207"/>
      <c r="M314" s="208"/>
      <c r="N314" s="209"/>
      <c r="O314" s="209"/>
      <c r="P314" s="209"/>
      <c r="Q314" s="209"/>
      <c r="R314" s="209"/>
      <c r="S314" s="209"/>
      <c r="T314" s="210"/>
      <c r="AT314" s="211" t="s">
        <v>164</v>
      </c>
      <c r="AU314" s="211" t="s">
        <v>179</v>
      </c>
      <c r="AV314" s="13" t="s">
        <v>88</v>
      </c>
      <c r="AW314" s="13" t="s">
        <v>34</v>
      </c>
      <c r="AX314" s="13" t="s">
        <v>80</v>
      </c>
      <c r="AY314" s="211" t="s">
        <v>155</v>
      </c>
    </row>
    <row r="315" spans="1:65" s="13" customFormat="1" ht="11.25">
      <c r="B315" s="201"/>
      <c r="C315" s="202"/>
      <c r="D315" s="203" t="s">
        <v>164</v>
      </c>
      <c r="E315" s="204" t="s">
        <v>1</v>
      </c>
      <c r="F315" s="205" t="s">
        <v>295</v>
      </c>
      <c r="G315" s="202"/>
      <c r="H315" s="204" t="s">
        <v>1</v>
      </c>
      <c r="I315" s="206"/>
      <c r="J315" s="202"/>
      <c r="K315" s="202"/>
      <c r="L315" s="207"/>
      <c r="M315" s="208"/>
      <c r="N315" s="209"/>
      <c r="O315" s="209"/>
      <c r="P315" s="209"/>
      <c r="Q315" s="209"/>
      <c r="R315" s="209"/>
      <c r="S315" s="209"/>
      <c r="T315" s="210"/>
      <c r="AT315" s="211" t="s">
        <v>164</v>
      </c>
      <c r="AU315" s="211" t="s">
        <v>179</v>
      </c>
      <c r="AV315" s="13" t="s">
        <v>88</v>
      </c>
      <c r="AW315" s="13" t="s">
        <v>34</v>
      </c>
      <c r="AX315" s="13" t="s">
        <v>80</v>
      </c>
      <c r="AY315" s="211" t="s">
        <v>155</v>
      </c>
    </row>
    <row r="316" spans="1:65" s="13" customFormat="1" ht="11.25">
      <c r="B316" s="201"/>
      <c r="C316" s="202"/>
      <c r="D316" s="203" t="s">
        <v>164</v>
      </c>
      <c r="E316" s="204" t="s">
        <v>1</v>
      </c>
      <c r="F316" s="205" t="s">
        <v>244</v>
      </c>
      <c r="G316" s="202"/>
      <c r="H316" s="204" t="s">
        <v>1</v>
      </c>
      <c r="I316" s="206"/>
      <c r="J316" s="202"/>
      <c r="K316" s="202"/>
      <c r="L316" s="207"/>
      <c r="M316" s="208"/>
      <c r="N316" s="209"/>
      <c r="O316" s="209"/>
      <c r="P316" s="209"/>
      <c r="Q316" s="209"/>
      <c r="R316" s="209"/>
      <c r="S316" s="209"/>
      <c r="T316" s="210"/>
      <c r="AT316" s="211" t="s">
        <v>164</v>
      </c>
      <c r="AU316" s="211" t="s">
        <v>179</v>
      </c>
      <c r="AV316" s="13" t="s">
        <v>88</v>
      </c>
      <c r="AW316" s="13" t="s">
        <v>34</v>
      </c>
      <c r="AX316" s="13" t="s">
        <v>80</v>
      </c>
      <c r="AY316" s="211" t="s">
        <v>155</v>
      </c>
    </row>
    <row r="317" spans="1:65" s="13" customFormat="1" ht="11.25">
      <c r="B317" s="201"/>
      <c r="C317" s="202"/>
      <c r="D317" s="203" t="s">
        <v>164</v>
      </c>
      <c r="E317" s="204" t="s">
        <v>1</v>
      </c>
      <c r="F317" s="205" t="s">
        <v>301</v>
      </c>
      <c r="G317" s="202"/>
      <c r="H317" s="204" t="s">
        <v>1</v>
      </c>
      <c r="I317" s="206"/>
      <c r="J317" s="202"/>
      <c r="K317" s="202"/>
      <c r="L317" s="207"/>
      <c r="M317" s="208"/>
      <c r="N317" s="209"/>
      <c r="O317" s="209"/>
      <c r="P317" s="209"/>
      <c r="Q317" s="209"/>
      <c r="R317" s="209"/>
      <c r="S317" s="209"/>
      <c r="T317" s="210"/>
      <c r="AT317" s="211" t="s">
        <v>164</v>
      </c>
      <c r="AU317" s="211" t="s">
        <v>179</v>
      </c>
      <c r="AV317" s="13" t="s">
        <v>88</v>
      </c>
      <c r="AW317" s="13" t="s">
        <v>34</v>
      </c>
      <c r="AX317" s="13" t="s">
        <v>80</v>
      </c>
      <c r="AY317" s="211" t="s">
        <v>155</v>
      </c>
    </row>
    <row r="318" spans="1:65" s="14" customFormat="1" ht="11.25">
      <c r="B318" s="212"/>
      <c r="C318" s="213"/>
      <c r="D318" s="203" t="s">
        <v>164</v>
      </c>
      <c r="E318" s="214" t="s">
        <v>1</v>
      </c>
      <c r="F318" s="215" t="s">
        <v>88</v>
      </c>
      <c r="G318" s="213"/>
      <c r="H318" s="216">
        <v>1</v>
      </c>
      <c r="I318" s="217"/>
      <c r="J318" s="213"/>
      <c r="K318" s="213"/>
      <c r="L318" s="218"/>
      <c r="M318" s="219"/>
      <c r="N318" s="220"/>
      <c r="O318" s="220"/>
      <c r="P318" s="220"/>
      <c r="Q318" s="220"/>
      <c r="R318" s="220"/>
      <c r="S318" s="220"/>
      <c r="T318" s="221"/>
      <c r="AT318" s="222" t="s">
        <v>164</v>
      </c>
      <c r="AU318" s="222" t="s">
        <v>179</v>
      </c>
      <c r="AV318" s="14" t="s">
        <v>90</v>
      </c>
      <c r="AW318" s="14" t="s">
        <v>34</v>
      </c>
      <c r="AX318" s="14" t="s">
        <v>80</v>
      </c>
      <c r="AY318" s="222" t="s">
        <v>155</v>
      </c>
    </row>
    <row r="319" spans="1:65" s="15" customFormat="1" ht="11.25">
      <c r="B319" s="223"/>
      <c r="C319" s="224"/>
      <c r="D319" s="203" t="s">
        <v>164</v>
      </c>
      <c r="E319" s="225" t="s">
        <v>1</v>
      </c>
      <c r="F319" s="226" t="s">
        <v>171</v>
      </c>
      <c r="G319" s="224"/>
      <c r="H319" s="227">
        <v>1</v>
      </c>
      <c r="I319" s="228"/>
      <c r="J319" s="224"/>
      <c r="K319" s="224"/>
      <c r="L319" s="229"/>
      <c r="M319" s="230"/>
      <c r="N319" s="231"/>
      <c r="O319" s="231"/>
      <c r="P319" s="231"/>
      <c r="Q319" s="231"/>
      <c r="R319" s="231"/>
      <c r="S319" s="231"/>
      <c r="T319" s="232"/>
      <c r="AT319" s="233" t="s">
        <v>164</v>
      </c>
      <c r="AU319" s="233" t="s">
        <v>179</v>
      </c>
      <c r="AV319" s="15" t="s">
        <v>162</v>
      </c>
      <c r="AW319" s="15" t="s">
        <v>34</v>
      </c>
      <c r="AX319" s="15" t="s">
        <v>88</v>
      </c>
      <c r="AY319" s="233" t="s">
        <v>155</v>
      </c>
    </row>
    <row r="320" spans="1:65" s="12" customFormat="1" ht="22.9" customHeight="1">
      <c r="B320" s="172"/>
      <c r="C320" s="173"/>
      <c r="D320" s="174" t="s">
        <v>79</v>
      </c>
      <c r="E320" s="186" t="s">
        <v>207</v>
      </c>
      <c r="F320" s="186" t="s">
        <v>302</v>
      </c>
      <c r="G320" s="173"/>
      <c r="H320" s="173"/>
      <c r="I320" s="176"/>
      <c r="J320" s="187">
        <f>BK320</f>
        <v>0</v>
      </c>
      <c r="K320" s="173"/>
      <c r="L320" s="178"/>
      <c r="M320" s="179"/>
      <c r="N320" s="180"/>
      <c r="O320" s="180"/>
      <c r="P320" s="181">
        <f>SUM(P321:P573)</f>
        <v>0</v>
      </c>
      <c r="Q320" s="180"/>
      <c r="R320" s="181">
        <f>SUM(R321:R573)</f>
        <v>3.2502272985</v>
      </c>
      <c r="S320" s="180"/>
      <c r="T320" s="182">
        <f>SUM(T321:T573)</f>
        <v>34.242885000000008</v>
      </c>
      <c r="AR320" s="183" t="s">
        <v>88</v>
      </c>
      <c r="AT320" s="184" t="s">
        <v>79</v>
      </c>
      <c r="AU320" s="184" t="s">
        <v>88</v>
      </c>
      <c r="AY320" s="183" t="s">
        <v>155</v>
      </c>
      <c r="BK320" s="185">
        <f>SUM(BK321:BK573)</f>
        <v>0</v>
      </c>
    </row>
    <row r="321" spans="1:65" s="2" customFormat="1" ht="24.2" customHeight="1">
      <c r="A321" s="35"/>
      <c r="B321" s="36"/>
      <c r="C321" s="188" t="s">
        <v>303</v>
      </c>
      <c r="D321" s="188" t="s">
        <v>158</v>
      </c>
      <c r="E321" s="189" t="s">
        <v>304</v>
      </c>
      <c r="F321" s="190" t="s">
        <v>305</v>
      </c>
      <c r="G321" s="191" t="s">
        <v>102</v>
      </c>
      <c r="H321" s="192">
        <v>160.4</v>
      </c>
      <c r="I321" s="193"/>
      <c r="J321" s="194">
        <f>ROUND(I321*H321,2)</f>
        <v>0</v>
      </c>
      <c r="K321" s="190" t="s">
        <v>161</v>
      </c>
      <c r="L321" s="40"/>
      <c r="M321" s="195" t="s">
        <v>1</v>
      </c>
      <c r="N321" s="196" t="s">
        <v>45</v>
      </c>
      <c r="O321" s="72"/>
      <c r="P321" s="197">
        <f>O321*H321</f>
        <v>0</v>
      </c>
      <c r="Q321" s="197">
        <v>0</v>
      </c>
      <c r="R321" s="197">
        <f>Q321*H321</f>
        <v>0</v>
      </c>
      <c r="S321" s="197">
        <v>0</v>
      </c>
      <c r="T321" s="198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199" t="s">
        <v>162</v>
      </c>
      <c r="AT321" s="199" t="s">
        <v>158</v>
      </c>
      <c r="AU321" s="199" t="s">
        <v>90</v>
      </c>
      <c r="AY321" s="18" t="s">
        <v>155</v>
      </c>
      <c r="BE321" s="200">
        <f>IF(N321="základní",J321,0)</f>
        <v>0</v>
      </c>
      <c r="BF321" s="200">
        <f>IF(N321="snížená",J321,0)</f>
        <v>0</v>
      </c>
      <c r="BG321" s="200">
        <f>IF(N321="zákl. přenesená",J321,0)</f>
        <v>0</v>
      </c>
      <c r="BH321" s="200">
        <f>IF(N321="sníž. přenesená",J321,0)</f>
        <v>0</v>
      </c>
      <c r="BI321" s="200">
        <f>IF(N321="nulová",J321,0)</f>
        <v>0</v>
      </c>
      <c r="BJ321" s="18" t="s">
        <v>88</v>
      </c>
      <c r="BK321" s="200">
        <f>ROUND(I321*H321,2)</f>
        <v>0</v>
      </c>
      <c r="BL321" s="18" t="s">
        <v>162</v>
      </c>
      <c r="BM321" s="199" t="s">
        <v>306</v>
      </c>
    </row>
    <row r="322" spans="1:65" s="13" customFormat="1" ht="11.25">
      <c r="B322" s="201"/>
      <c r="C322" s="202"/>
      <c r="D322" s="203" t="s">
        <v>164</v>
      </c>
      <c r="E322" s="204" t="s">
        <v>1</v>
      </c>
      <c r="F322" s="205" t="s">
        <v>165</v>
      </c>
      <c r="G322" s="202"/>
      <c r="H322" s="204" t="s">
        <v>1</v>
      </c>
      <c r="I322" s="206"/>
      <c r="J322" s="202"/>
      <c r="K322" s="202"/>
      <c r="L322" s="207"/>
      <c r="M322" s="208"/>
      <c r="N322" s="209"/>
      <c r="O322" s="209"/>
      <c r="P322" s="209"/>
      <c r="Q322" s="209"/>
      <c r="R322" s="209"/>
      <c r="S322" s="209"/>
      <c r="T322" s="210"/>
      <c r="AT322" s="211" t="s">
        <v>164</v>
      </c>
      <c r="AU322" s="211" t="s">
        <v>90</v>
      </c>
      <c r="AV322" s="13" t="s">
        <v>88</v>
      </c>
      <c r="AW322" s="13" t="s">
        <v>34</v>
      </c>
      <c r="AX322" s="13" t="s">
        <v>80</v>
      </c>
      <c r="AY322" s="211" t="s">
        <v>155</v>
      </c>
    </row>
    <row r="323" spans="1:65" s="13" customFormat="1" ht="11.25">
      <c r="B323" s="201"/>
      <c r="C323" s="202"/>
      <c r="D323" s="203" t="s">
        <v>164</v>
      </c>
      <c r="E323" s="204" t="s">
        <v>1</v>
      </c>
      <c r="F323" s="205" t="s">
        <v>307</v>
      </c>
      <c r="G323" s="202"/>
      <c r="H323" s="204" t="s">
        <v>1</v>
      </c>
      <c r="I323" s="206"/>
      <c r="J323" s="202"/>
      <c r="K323" s="202"/>
      <c r="L323" s="207"/>
      <c r="M323" s="208"/>
      <c r="N323" s="209"/>
      <c r="O323" s="209"/>
      <c r="P323" s="209"/>
      <c r="Q323" s="209"/>
      <c r="R323" s="209"/>
      <c r="S323" s="209"/>
      <c r="T323" s="210"/>
      <c r="AT323" s="211" t="s">
        <v>164</v>
      </c>
      <c r="AU323" s="211" t="s">
        <v>90</v>
      </c>
      <c r="AV323" s="13" t="s">
        <v>88</v>
      </c>
      <c r="AW323" s="13" t="s">
        <v>34</v>
      </c>
      <c r="AX323" s="13" t="s">
        <v>80</v>
      </c>
      <c r="AY323" s="211" t="s">
        <v>155</v>
      </c>
    </row>
    <row r="324" spans="1:65" s="14" customFormat="1" ht="11.25">
      <c r="B324" s="212"/>
      <c r="C324" s="213"/>
      <c r="D324" s="203" t="s">
        <v>164</v>
      </c>
      <c r="E324" s="214" t="s">
        <v>1</v>
      </c>
      <c r="F324" s="215" t="s">
        <v>308</v>
      </c>
      <c r="G324" s="213"/>
      <c r="H324" s="216">
        <v>160.4</v>
      </c>
      <c r="I324" s="217"/>
      <c r="J324" s="213"/>
      <c r="K324" s="213"/>
      <c r="L324" s="218"/>
      <c r="M324" s="219"/>
      <c r="N324" s="220"/>
      <c r="O324" s="220"/>
      <c r="P324" s="220"/>
      <c r="Q324" s="220"/>
      <c r="R324" s="220"/>
      <c r="S324" s="220"/>
      <c r="T324" s="221"/>
      <c r="AT324" s="222" t="s">
        <v>164</v>
      </c>
      <c r="AU324" s="222" t="s">
        <v>90</v>
      </c>
      <c r="AV324" s="14" t="s">
        <v>90</v>
      </c>
      <c r="AW324" s="14" t="s">
        <v>34</v>
      </c>
      <c r="AX324" s="14" t="s">
        <v>80</v>
      </c>
      <c r="AY324" s="222" t="s">
        <v>155</v>
      </c>
    </row>
    <row r="325" spans="1:65" s="15" customFormat="1" ht="11.25">
      <c r="B325" s="223"/>
      <c r="C325" s="224"/>
      <c r="D325" s="203" t="s">
        <v>164</v>
      </c>
      <c r="E325" s="225" t="s">
        <v>100</v>
      </c>
      <c r="F325" s="226" t="s">
        <v>171</v>
      </c>
      <c r="G325" s="224"/>
      <c r="H325" s="227">
        <v>160.4</v>
      </c>
      <c r="I325" s="228"/>
      <c r="J325" s="224"/>
      <c r="K325" s="224"/>
      <c r="L325" s="229"/>
      <c r="M325" s="230"/>
      <c r="N325" s="231"/>
      <c r="O325" s="231"/>
      <c r="P325" s="231"/>
      <c r="Q325" s="231"/>
      <c r="R325" s="231"/>
      <c r="S325" s="231"/>
      <c r="T325" s="232"/>
      <c r="AT325" s="233" t="s">
        <v>164</v>
      </c>
      <c r="AU325" s="233" t="s">
        <v>90</v>
      </c>
      <c r="AV325" s="15" t="s">
        <v>162</v>
      </c>
      <c r="AW325" s="15" t="s">
        <v>34</v>
      </c>
      <c r="AX325" s="15" t="s">
        <v>88</v>
      </c>
      <c r="AY325" s="233" t="s">
        <v>155</v>
      </c>
    </row>
    <row r="326" spans="1:65" s="2" customFormat="1" ht="24.2" customHeight="1">
      <c r="A326" s="35"/>
      <c r="B326" s="36"/>
      <c r="C326" s="188" t="s">
        <v>309</v>
      </c>
      <c r="D326" s="188" t="s">
        <v>158</v>
      </c>
      <c r="E326" s="189" t="s">
        <v>310</v>
      </c>
      <c r="F326" s="190" t="s">
        <v>311</v>
      </c>
      <c r="G326" s="191" t="s">
        <v>102</v>
      </c>
      <c r="H326" s="192">
        <v>14436</v>
      </c>
      <c r="I326" s="193"/>
      <c r="J326" s="194">
        <f>ROUND(I326*H326,2)</f>
        <v>0</v>
      </c>
      <c r="K326" s="190" t="s">
        <v>161</v>
      </c>
      <c r="L326" s="40"/>
      <c r="M326" s="195" t="s">
        <v>1</v>
      </c>
      <c r="N326" s="196" t="s">
        <v>45</v>
      </c>
      <c r="O326" s="72"/>
      <c r="P326" s="197">
        <f>O326*H326</f>
        <v>0</v>
      </c>
      <c r="Q326" s="197">
        <v>0</v>
      </c>
      <c r="R326" s="197">
        <f>Q326*H326</f>
        <v>0</v>
      </c>
      <c r="S326" s="197">
        <v>0</v>
      </c>
      <c r="T326" s="198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199" t="s">
        <v>162</v>
      </c>
      <c r="AT326" s="199" t="s">
        <v>158</v>
      </c>
      <c r="AU326" s="199" t="s">
        <v>90</v>
      </c>
      <c r="AY326" s="18" t="s">
        <v>155</v>
      </c>
      <c r="BE326" s="200">
        <f>IF(N326="základní",J326,0)</f>
        <v>0</v>
      </c>
      <c r="BF326" s="200">
        <f>IF(N326="snížená",J326,0)</f>
        <v>0</v>
      </c>
      <c r="BG326" s="200">
        <f>IF(N326="zákl. přenesená",J326,0)</f>
        <v>0</v>
      </c>
      <c r="BH326" s="200">
        <f>IF(N326="sníž. přenesená",J326,0)</f>
        <v>0</v>
      </c>
      <c r="BI326" s="200">
        <f>IF(N326="nulová",J326,0)</f>
        <v>0</v>
      </c>
      <c r="BJ326" s="18" t="s">
        <v>88</v>
      </c>
      <c r="BK326" s="200">
        <f>ROUND(I326*H326,2)</f>
        <v>0</v>
      </c>
      <c r="BL326" s="18" t="s">
        <v>162</v>
      </c>
      <c r="BM326" s="199" t="s">
        <v>312</v>
      </c>
    </row>
    <row r="327" spans="1:65" s="13" customFormat="1" ht="11.25">
      <c r="B327" s="201"/>
      <c r="C327" s="202"/>
      <c r="D327" s="203" t="s">
        <v>164</v>
      </c>
      <c r="E327" s="204" t="s">
        <v>1</v>
      </c>
      <c r="F327" s="205" t="s">
        <v>165</v>
      </c>
      <c r="G327" s="202"/>
      <c r="H327" s="204" t="s">
        <v>1</v>
      </c>
      <c r="I327" s="206"/>
      <c r="J327" s="202"/>
      <c r="K327" s="202"/>
      <c r="L327" s="207"/>
      <c r="M327" s="208"/>
      <c r="N327" s="209"/>
      <c r="O327" s="209"/>
      <c r="P327" s="209"/>
      <c r="Q327" s="209"/>
      <c r="R327" s="209"/>
      <c r="S327" s="209"/>
      <c r="T327" s="210"/>
      <c r="AT327" s="211" t="s">
        <v>164</v>
      </c>
      <c r="AU327" s="211" t="s">
        <v>90</v>
      </c>
      <c r="AV327" s="13" t="s">
        <v>88</v>
      </c>
      <c r="AW327" s="13" t="s">
        <v>34</v>
      </c>
      <c r="AX327" s="13" t="s">
        <v>80</v>
      </c>
      <c r="AY327" s="211" t="s">
        <v>155</v>
      </c>
    </row>
    <row r="328" spans="1:65" s="13" customFormat="1" ht="11.25">
      <c r="B328" s="201"/>
      <c r="C328" s="202"/>
      <c r="D328" s="203" t="s">
        <v>164</v>
      </c>
      <c r="E328" s="204" t="s">
        <v>1</v>
      </c>
      <c r="F328" s="205" t="s">
        <v>307</v>
      </c>
      <c r="G328" s="202"/>
      <c r="H328" s="204" t="s">
        <v>1</v>
      </c>
      <c r="I328" s="206"/>
      <c r="J328" s="202"/>
      <c r="K328" s="202"/>
      <c r="L328" s="207"/>
      <c r="M328" s="208"/>
      <c r="N328" s="209"/>
      <c r="O328" s="209"/>
      <c r="P328" s="209"/>
      <c r="Q328" s="209"/>
      <c r="R328" s="209"/>
      <c r="S328" s="209"/>
      <c r="T328" s="210"/>
      <c r="AT328" s="211" t="s">
        <v>164</v>
      </c>
      <c r="AU328" s="211" t="s">
        <v>90</v>
      </c>
      <c r="AV328" s="13" t="s">
        <v>88</v>
      </c>
      <c r="AW328" s="13" t="s">
        <v>34</v>
      </c>
      <c r="AX328" s="13" t="s">
        <v>80</v>
      </c>
      <c r="AY328" s="211" t="s">
        <v>155</v>
      </c>
    </row>
    <row r="329" spans="1:65" s="14" customFormat="1" ht="11.25">
      <c r="B329" s="212"/>
      <c r="C329" s="213"/>
      <c r="D329" s="203" t="s">
        <v>164</v>
      </c>
      <c r="E329" s="214" t="s">
        <v>1</v>
      </c>
      <c r="F329" s="215" t="s">
        <v>100</v>
      </c>
      <c r="G329" s="213"/>
      <c r="H329" s="216">
        <v>160.4</v>
      </c>
      <c r="I329" s="217"/>
      <c r="J329" s="213"/>
      <c r="K329" s="213"/>
      <c r="L329" s="218"/>
      <c r="M329" s="219"/>
      <c r="N329" s="220"/>
      <c r="O329" s="220"/>
      <c r="P329" s="220"/>
      <c r="Q329" s="220"/>
      <c r="R329" s="220"/>
      <c r="S329" s="220"/>
      <c r="T329" s="221"/>
      <c r="AT329" s="222" t="s">
        <v>164</v>
      </c>
      <c r="AU329" s="222" t="s">
        <v>90</v>
      </c>
      <c r="AV329" s="14" t="s">
        <v>90</v>
      </c>
      <c r="AW329" s="14" t="s">
        <v>34</v>
      </c>
      <c r="AX329" s="14" t="s">
        <v>80</v>
      </c>
      <c r="AY329" s="222" t="s">
        <v>155</v>
      </c>
    </row>
    <row r="330" spans="1:65" s="15" customFormat="1" ht="11.25">
      <c r="B330" s="223"/>
      <c r="C330" s="224"/>
      <c r="D330" s="203" t="s">
        <v>164</v>
      </c>
      <c r="E330" s="225" t="s">
        <v>1</v>
      </c>
      <c r="F330" s="226" t="s">
        <v>171</v>
      </c>
      <c r="G330" s="224"/>
      <c r="H330" s="227">
        <v>160.4</v>
      </c>
      <c r="I330" s="228"/>
      <c r="J330" s="224"/>
      <c r="K330" s="224"/>
      <c r="L330" s="229"/>
      <c r="M330" s="230"/>
      <c r="N330" s="231"/>
      <c r="O330" s="231"/>
      <c r="P330" s="231"/>
      <c r="Q330" s="231"/>
      <c r="R330" s="231"/>
      <c r="S330" s="231"/>
      <c r="T330" s="232"/>
      <c r="AT330" s="233" t="s">
        <v>164</v>
      </c>
      <c r="AU330" s="233" t="s">
        <v>90</v>
      </c>
      <c r="AV330" s="15" t="s">
        <v>162</v>
      </c>
      <c r="AW330" s="15" t="s">
        <v>34</v>
      </c>
      <c r="AX330" s="15" t="s">
        <v>88</v>
      </c>
      <c r="AY330" s="233" t="s">
        <v>155</v>
      </c>
    </row>
    <row r="331" spans="1:65" s="14" customFormat="1" ht="11.25">
      <c r="B331" s="212"/>
      <c r="C331" s="213"/>
      <c r="D331" s="203" t="s">
        <v>164</v>
      </c>
      <c r="E331" s="213"/>
      <c r="F331" s="215" t="s">
        <v>313</v>
      </c>
      <c r="G331" s="213"/>
      <c r="H331" s="216">
        <v>14436</v>
      </c>
      <c r="I331" s="217"/>
      <c r="J331" s="213"/>
      <c r="K331" s="213"/>
      <c r="L331" s="218"/>
      <c r="M331" s="219"/>
      <c r="N331" s="220"/>
      <c r="O331" s="220"/>
      <c r="P331" s="220"/>
      <c r="Q331" s="220"/>
      <c r="R331" s="220"/>
      <c r="S331" s="220"/>
      <c r="T331" s="221"/>
      <c r="AT331" s="222" t="s">
        <v>164</v>
      </c>
      <c r="AU331" s="222" t="s">
        <v>90</v>
      </c>
      <c r="AV331" s="14" t="s">
        <v>90</v>
      </c>
      <c r="AW331" s="14" t="s">
        <v>4</v>
      </c>
      <c r="AX331" s="14" t="s">
        <v>88</v>
      </c>
      <c r="AY331" s="222" t="s">
        <v>155</v>
      </c>
    </row>
    <row r="332" spans="1:65" s="2" customFormat="1" ht="24.2" customHeight="1">
      <c r="A332" s="35"/>
      <c r="B332" s="36"/>
      <c r="C332" s="188" t="s">
        <v>314</v>
      </c>
      <c r="D332" s="188" t="s">
        <v>158</v>
      </c>
      <c r="E332" s="189" t="s">
        <v>315</v>
      </c>
      <c r="F332" s="190" t="s">
        <v>316</v>
      </c>
      <c r="G332" s="191" t="s">
        <v>102</v>
      </c>
      <c r="H332" s="192">
        <v>160.4</v>
      </c>
      <c r="I332" s="193"/>
      <c r="J332" s="194">
        <f>ROUND(I332*H332,2)</f>
        <v>0</v>
      </c>
      <c r="K332" s="190" t="s">
        <v>161</v>
      </c>
      <c r="L332" s="40"/>
      <c r="M332" s="195" t="s">
        <v>1</v>
      </c>
      <c r="N332" s="196" t="s">
        <v>45</v>
      </c>
      <c r="O332" s="72"/>
      <c r="P332" s="197">
        <f>O332*H332</f>
        <v>0</v>
      </c>
      <c r="Q332" s="197">
        <v>0</v>
      </c>
      <c r="R332" s="197">
        <f>Q332*H332</f>
        <v>0</v>
      </c>
      <c r="S332" s="197">
        <v>0</v>
      </c>
      <c r="T332" s="198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199" t="s">
        <v>162</v>
      </c>
      <c r="AT332" s="199" t="s">
        <v>158</v>
      </c>
      <c r="AU332" s="199" t="s">
        <v>90</v>
      </c>
      <c r="AY332" s="18" t="s">
        <v>155</v>
      </c>
      <c r="BE332" s="200">
        <f>IF(N332="základní",J332,0)</f>
        <v>0</v>
      </c>
      <c r="BF332" s="200">
        <f>IF(N332="snížená",J332,0)</f>
        <v>0</v>
      </c>
      <c r="BG332" s="200">
        <f>IF(N332="zákl. přenesená",J332,0)</f>
        <v>0</v>
      </c>
      <c r="BH332" s="200">
        <f>IF(N332="sníž. přenesená",J332,0)</f>
        <v>0</v>
      </c>
      <c r="BI332" s="200">
        <f>IF(N332="nulová",J332,0)</f>
        <v>0</v>
      </c>
      <c r="BJ332" s="18" t="s">
        <v>88</v>
      </c>
      <c r="BK332" s="200">
        <f>ROUND(I332*H332,2)</f>
        <v>0</v>
      </c>
      <c r="BL332" s="18" t="s">
        <v>162</v>
      </c>
      <c r="BM332" s="199" t="s">
        <v>317</v>
      </c>
    </row>
    <row r="333" spans="1:65" s="13" customFormat="1" ht="11.25">
      <c r="B333" s="201"/>
      <c r="C333" s="202"/>
      <c r="D333" s="203" t="s">
        <v>164</v>
      </c>
      <c r="E333" s="204" t="s">
        <v>1</v>
      </c>
      <c r="F333" s="205" t="s">
        <v>165</v>
      </c>
      <c r="G333" s="202"/>
      <c r="H333" s="204" t="s">
        <v>1</v>
      </c>
      <c r="I333" s="206"/>
      <c r="J333" s="202"/>
      <c r="K333" s="202"/>
      <c r="L333" s="207"/>
      <c r="M333" s="208"/>
      <c r="N333" s="209"/>
      <c r="O333" s="209"/>
      <c r="P333" s="209"/>
      <c r="Q333" s="209"/>
      <c r="R333" s="209"/>
      <c r="S333" s="209"/>
      <c r="T333" s="210"/>
      <c r="AT333" s="211" t="s">
        <v>164</v>
      </c>
      <c r="AU333" s="211" t="s">
        <v>90</v>
      </c>
      <c r="AV333" s="13" t="s">
        <v>88</v>
      </c>
      <c r="AW333" s="13" t="s">
        <v>34</v>
      </c>
      <c r="AX333" s="13" t="s">
        <v>80</v>
      </c>
      <c r="AY333" s="211" t="s">
        <v>155</v>
      </c>
    </row>
    <row r="334" spans="1:65" s="13" customFormat="1" ht="11.25">
      <c r="B334" s="201"/>
      <c r="C334" s="202"/>
      <c r="D334" s="203" t="s">
        <v>164</v>
      </c>
      <c r="E334" s="204" t="s">
        <v>1</v>
      </c>
      <c r="F334" s="205" t="s">
        <v>307</v>
      </c>
      <c r="G334" s="202"/>
      <c r="H334" s="204" t="s">
        <v>1</v>
      </c>
      <c r="I334" s="206"/>
      <c r="J334" s="202"/>
      <c r="K334" s="202"/>
      <c r="L334" s="207"/>
      <c r="M334" s="208"/>
      <c r="N334" s="209"/>
      <c r="O334" s="209"/>
      <c r="P334" s="209"/>
      <c r="Q334" s="209"/>
      <c r="R334" s="209"/>
      <c r="S334" s="209"/>
      <c r="T334" s="210"/>
      <c r="AT334" s="211" t="s">
        <v>164</v>
      </c>
      <c r="AU334" s="211" t="s">
        <v>90</v>
      </c>
      <c r="AV334" s="13" t="s">
        <v>88</v>
      </c>
      <c r="AW334" s="13" t="s">
        <v>34</v>
      </c>
      <c r="AX334" s="13" t="s">
        <v>80</v>
      </c>
      <c r="AY334" s="211" t="s">
        <v>155</v>
      </c>
    </row>
    <row r="335" spans="1:65" s="14" customFormat="1" ht="11.25">
      <c r="B335" s="212"/>
      <c r="C335" s="213"/>
      <c r="D335" s="203" t="s">
        <v>164</v>
      </c>
      <c r="E335" s="214" t="s">
        <v>1</v>
      </c>
      <c r="F335" s="215" t="s">
        <v>308</v>
      </c>
      <c r="G335" s="213"/>
      <c r="H335" s="216">
        <v>160.4</v>
      </c>
      <c r="I335" s="217"/>
      <c r="J335" s="213"/>
      <c r="K335" s="213"/>
      <c r="L335" s="218"/>
      <c r="M335" s="219"/>
      <c r="N335" s="220"/>
      <c r="O335" s="220"/>
      <c r="P335" s="220"/>
      <c r="Q335" s="220"/>
      <c r="R335" s="220"/>
      <c r="S335" s="220"/>
      <c r="T335" s="221"/>
      <c r="AT335" s="222" t="s">
        <v>164</v>
      </c>
      <c r="AU335" s="222" t="s">
        <v>90</v>
      </c>
      <c r="AV335" s="14" t="s">
        <v>90</v>
      </c>
      <c r="AW335" s="14" t="s">
        <v>34</v>
      </c>
      <c r="AX335" s="14" t="s">
        <v>80</v>
      </c>
      <c r="AY335" s="222" t="s">
        <v>155</v>
      </c>
    </row>
    <row r="336" spans="1:65" s="15" customFormat="1" ht="11.25">
      <c r="B336" s="223"/>
      <c r="C336" s="224"/>
      <c r="D336" s="203" t="s">
        <v>164</v>
      </c>
      <c r="E336" s="225" t="s">
        <v>1</v>
      </c>
      <c r="F336" s="226" t="s">
        <v>171</v>
      </c>
      <c r="G336" s="224"/>
      <c r="H336" s="227">
        <v>160.4</v>
      </c>
      <c r="I336" s="228"/>
      <c r="J336" s="224"/>
      <c r="K336" s="224"/>
      <c r="L336" s="229"/>
      <c r="M336" s="230"/>
      <c r="N336" s="231"/>
      <c r="O336" s="231"/>
      <c r="P336" s="231"/>
      <c r="Q336" s="231"/>
      <c r="R336" s="231"/>
      <c r="S336" s="231"/>
      <c r="T336" s="232"/>
      <c r="AT336" s="233" t="s">
        <v>164</v>
      </c>
      <c r="AU336" s="233" t="s">
        <v>90</v>
      </c>
      <c r="AV336" s="15" t="s">
        <v>162</v>
      </c>
      <c r="AW336" s="15" t="s">
        <v>34</v>
      </c>
      <c r="AX336" s="15" t="s">
        <v>88</v>
      </c>
      <c r="AY336" s="233" t="s">
        <v>155</v>
      </c>
    </row>
    <row r="337" spans="1:65" s="2" customFormat="1" ht="24.2" customHeight="1">
      <c r="A337" s="35"/>
      <c r="B337" s="36"/>
      <c r="C337" s="188" t="s">
        <v>318</v>
      </c>
      <c r="D337" s="188" t="s">
        <v>158</v>
      </c>
      <c r="E337" s="189" t="s">
        <v>319</v>
      </c>
      <c r="F337" s="190" t="s">
        <v>320</v>
      </c>
      <c r="G337" s="191" t="s">
        <v>98</v>
      </c>
      <c r="H337" s="192">
        <v>101.44</v>
      </c>
      <c r="I337" s="193"/>
      <c r="J337" s="194">
        <f>ROUND(I337*H337,2)</f>
        <v>0</v>
      </c>
      <c r="K337" s="190" t="s">
        <v>161</v>
      </c>
      <c r="L337" s="40"/>
      <c r="M337" s="195" t="s">
        <v>1</v>
      </c>
      <c r="N337" s="196" t="s">
        <v>45</v>
      </c>
      <c r="O337" s="72"/>
      <c r="P337" s="197">
        <f>O337*H337</f>
        <v>0</v>
      </c>
      <c r="Q337" s="197">
        <v>0</v>
      </c>
      <c r="R337" s="197">
        <f>Q337*H337</f>
        <v>0</v>
      </c>
      <c r="S337" s="197">
        <v>0</v>
      </c>
      <c r="T337" s="198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199" t="s">
        <v>162</v>
      </c>
      <c r="AT337" s="199" t="s">
        <v>158</v>
      </c>
      <c r="AU337" s="199" t="s">
        <v>90</v>
      </c>
      <c r="AY337" s="18" t="s">
        <v>155</v>
      </c>
      <c r="BE337" s="200">
        <f>IF(N337="základní",J337,0)</f>
        <v>0</v>
      </c>
      <c r="BF337" s="200">
        <f>IF(N337="snížená",J337,0)</f>
        <v>0</v>
      </c>
      <c r="BG337" s="200">
        <f>IF(N337="zákl. přenesená",J337,0)</f>
        <v>0</v>
      </c>
      <c r="BH337" s="200">
        <f>IF(N337="sníž. přenesená",J337,0)</f>
        <v>0</v>
      </c>
      <c r="BI337" s="200">
        <f>IF(N337="nulová",J337,0)</f>
        <v>0</v>
      </c>
      <c r="BJ337" s="18" t="s">
        <v>88</v>
      </c>
      <c r="BK337" s="200">
        <f>ROUND(I337*H337,2)</f>
        <v>0</v>
      </c>
      <c r="BL337" s="18" t="s">
        <v>162</v>
      </c>
      <c r="BM337" s="199" t="s">
        <v>321</v>
      </c>
    </row>
    <row r="338" spans="1:65" s="13" customFormat="1" ht="11.25">
      <c r="B338" s="201"/>
      <c r="C338" s="202"/>
      <c r="D338" s="203" t="s">
        <v>164</v>
      </c>
      <c r="E338" s="204" t="s">
        <v>1</v>
      </c>
      <c r="F338" s="205" t="s">
        <v>165</v>
      </c>
      <c r="G338" s="202"/>
      <c r="H338" s="204" t="s">
        <v>1</v>
      </c>
      <c r="I338" s="206"/>
      <c r="J338" s="202"/>
      <c r="K338" s="202"/>
      <c r="L338" s="207"/>
      <c r="M338" s="208"/>
      <c r="N338" s="209"/>
      <c r="O338" s="209"/>
      <c r="P338" s="209"/>
      <c r="Q338" s="209"/>
      <c r="R338" s="209"/>
      <c r="S338" s="209"/>
      <c r="T338" s="210"/>
      <c r="AT338" s="211" t="s">
        <v>164</v>
      </c>
      <c r="AU338" s="211" t="s">
        <v>90</v>
      </c>
      <c r="AV338" s="13" t="s">
        <v>88</v>
      </c>
      <c r="AW338" s="13" t="s">
        <v>34</v>
      </c>
      <c r="AX338" s="13" t="s">
        <v>80</v>
      </c>
      <c r="AY338" s="211" t="s">
        <v>155</v>
      </c>
    </row>
    <row r="339" spans="1:65" s="13" customFormat="1" ht="11.25">
      <c r="B339" s="201"/>
      <c r="C339" s="202"/>
      <c r="D339" s="203" t="s">
        <v>164</v>
      </c>
      <c r="E339" s="204" t="s">
        <v>1</v>
      </c>
      <c r="F339" s="205" t="s">
        <v>307</v>
      </c>
      <c r="G339" s="202"/>
      <c r="H339" s="204" t="s">
        <v>1</v>
      </c>
      <c r="I339" s="206"/>
      <c r="J339" s="202"/>
      <c r="K339" s="202"/>
      <c r="L339" s="207"/>
      <c r="M339" s="208"/>
      <c r="N339" s="209"/>
      <c r="O339" s="209"/>
      <c r="P339" s="209"/>
      <c r="Q339" s="209"/>
      <c r="R339" s="209"/>
      <c r="S339" s="209"/>
      <c r="T339" s="210"/>
      <c r="AT339" s="211" t="s">
        <v>164</v>
      </c>
      <c r="AU339" s="211" t="s">
        <v>90</v>
      </c>
      <c r="AV339" s="13" t="s">
        <v>88</v>
      </c>
      <c r="AW339" s="13" t="s">
        <v>34</v>
      </c>
      <c r="AX339" s="13" t="s">
        <v>80</v>
      </c>
      <c r="AY339" s="211" t="s">
        <v>155</v>
      </c>
    </row>
    <row r="340" spans="1:65" s="14" customFormat="1" ht="11.25">
      <c r="B340" s="212"/>
      <c r="C340" s="213"/>
      <c r="D340" s="203" t="s">
        <v>164</v>
      </c>
      <c r="E340" s="214" t="s">
        <v>1</v>
      </c>
      <c r="F340" s="215" t="s">
        <v>322</v>
      </c>
      <c r="G340" s="213"/>
      <c r="H340" s="216">
        <v>101.44</v>
      </c>
      <c r="I340" s="217"/>
      <c r="J340" s="213"/>
      <c r="K340" s="213"/>
      <c r="L340" s="218"/>
      <c r="M340" s="219"/>
      <c r="N340" s="220"/>
      <c r="O340" s="220"/>
      <c r="P340" s="220"/>
      <c r="Q340" s="220"/>
      <c r="R340" s="220"/>
      <c r="S340" s="220"/>
      <c r="T340" s="221"/>
      <c r="AT340" s="222" t="s">
        <v>164</v>
      </c>
      <c r="AU340" s="222" t="s">
        <v>90</v>
      </c>
      <c r="AV340" s="14" t="s">
        <v>90</v>
      </c>
      <c r="AW340" s="14" t="s">
        <v>34</v>
      </c>
      <c r="AX340" s="14" t="s">
        <v>80</v>
      </c>
      <c r="AY340" s="222" t="s">
        <v>155</v>
      </c>
    </row>
    <row r="341" spans="1:65" s="15" customFormat="1" ht="11.25">
      <c r="B341" s="223"/>
      <c r="C341" s="224"/>
      <c r="D341" s="203" t="s">
        <v>164</v>
      </c>
      <c r="E341" s="225" t="s">
        <v>105</v>
      </c>
      <c r="F341" s="226" t="s">
        <v>171</v>
      </c>
      <c r="G341" s="224"/>
      <c r="H341" s="227">
        <v>101.44</v>
      </c>
      <c r="I341" s="228"/>
      <c r="J341" s="224"/>
      <c r="K341" s="224"/>
      <c r="L341" s="229"/>
      <c r="M341" s="230"/>
      <c r="N341" s="231"/>
      <c r="O341" s="231"/>
      <c r="P341" s="231"/>
      <c r="Q341" s="231"/>
      <c r="R341" s="231"/>
      <c r="S341" s="231"/>
      <c r="T341" s="232"/>
      <c r="AT341" s="233" t="s">
        <v>164</v>
      </c>
      <c r="AU341" s="233" t="s">
        <v>90</v>
      </c>
      <c r="AV341" s="15" t="s">
        <v>162</v>
      </c>
      <c r="AW341" s="15" t="s">
        <v>34</v>
      </c>
      <c r="AX341" s="15" t="s">
        <v>88</v>
      </c>
      <c r="AY341" s="233" t="s">
        <v>155</v>
      </c>
    </row>
    <row r="342" spans="1:65" s="2" customFormat="1" ht="24.2" customHeight="1">
      <c r="A342" s="35"/>
      <c r="B342" s="36"/>
      <c r="C342" s="188" t="s">
        <v>323</v>
      </c>
      <c r="D342" s="188" t="s">
        <v>158</v>
      </c>
      <c r="E342" s="189" t="s">
        <v>324</v>
      </c>
      <c r="F342" s="190" t="s">
        <v>325</v>
      </c>
      <c r="G342" s="191" t="s">
        <v>98</v>
      </c>
      <c r="H342" s="192">
        <v>18259.2</v>
      </c>
      <c r="I342" s="193"/>
      <c r="J342" s="194">
        <f>ROUND(I342*H342,2)</f>
        <v>0</v>
      </c>
      <c r="K342" s="190" t="s">
        <v>161</v>
      </c>
      <c r="L342" s="40"/>
      <c r="M342" s="195" t="s">
        <v>1</v>
      </c>
      <c r="N342" s="196" t="s">
        <v>45</v>
      </c>
      <c r="O342" s="72"/>
      <c r="P342" s="197">
        <f>O342*H342</f>
        <v>0</v>
      </c>
      <c r="Q342" s="197">
        <v>0</v>
      </c>
      <c r="R342" s="197">
        <f>Q342*H342</f>
        <v>0</v>
      </c>
      <c r="S342" s="197">
        <v>0</v>
      </c>
      <c r="T342" s="198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199" t="s">
        <v>162</v>
      </c>
      <c r="AT342" s="199" t="s">
        <v>158</v>
      </c>
      <c r="AU342" s="199" t="s">
        <v>90</v>
      </c>
      <c r="AY342" s="18" t="s">
        <v>155</v>
      </c>
      <c r="BE342" s="200">
        <f>IF(N342="základní",J342,0)</f>
        <v>0</v>
      </c>
      <c r="BF342" s="200">
        <f>IF(N342="snížená",J342,0)</f>
        <v>0</v>
      </c>
      <c r="BG342" s="200">
        <f>IF(N342="zákl. přenesená",J342,0)</f>
        <v>0</v>
      </c>
      <c r="BH342" s="200">
        <f>IF(N342="sníž. přenesená",J342,0)</f>
        <v>0</v>
      </c>
      <c r="BI342" s="200">
        <f>IF(N342="nulová",J342,0)</f>
        <v>0</v>
      </c>
      <c r="BJ342" s="18" t="s">
        <v>88</v>
      </c>
      <c r="BK342" s="200">
        <f>ROUND(I342*H342,2)</f>
        <v>0</v>
      </c>
      <c r="BL342" s="18" t="s">
        <v>162</v>
      </c>
      <c r="BM342" s="199" t="s">
        <v>326</v>
      </c>
    </row>
    <row r="343" spans="1:65" s="13" customFormat="1" ht="11.25">
      <c r="B343" s="201"/>
      <c r="C343" s="202"/>
      <c r="D343" s="203" t="s">
        <v>164</v>
      </c>
      <c r="E343" s="204" t="s">
        <v>1</v>
      </c>
      <c r="F343" s="205" t="s">
        <v>165</v>
      </c>
      <c r="G343" s="202"/>
      <c r="H343" s="204" t="s">
        <v>1</v>
      </c>
      <c r="I343" s="206"/>
      <c r="J343" s="202"/>
      <c r="K343" s="202"/>
      <c r="L343" s="207"/>
      <c r="M343" s="208"/>
      <c r="N343" s="209"/>
      <c r="O343" s="209"/>
      <c r="P343" s="209"/>
      <c r="Q343" s="209"/>
      <c r="R343" s="209"/>
      <c r="S343" s="209"/>
      <c r="T343" s="210"/>
      <c r="AT343" s="211" t="s">
        <v>164</v>
      </c>
      <c r="AU343" s="211" t="s">
        <v>90</v>
      </c>
      <c r="AV343" s="13" t="s">
        <v>88</v>
      </c>
      <c r="AW343" s="13" t="s">
        <v>34</v>
      </c>
      <c r="AX343" s="13" t="s">
        <v>80</v>
      </c>
      <c r="AY343" s="211" t="s">
        <v>155</v>
      </c>
    </row>
    <row r="344" spans="1:65" s="13" customFormat="1" ht="11.25">
      <c r="B344" s="201"/>
      <c r="C344" s="202"/>
      <c r="D344" s="203" t="s">
        <v>164</v>
      </c>
      <c r="E344" s="204" t="s">
        <v>1</v>
      </c>
      <c r="F344" s="205" t="s">
        <v>307</v>
      </c>
      <c r="G344" s="202"/>
      <c r="H344" s="204" t="s">
        <v>1</v>
      </c>
      <c r="I344" s="206"/>
      <c r="J344" s="202"/>
      <c r="K344" s="202"/>
      <c r="L344" s="207"/>
      <c r="M344" s="208"/>
      <c r="N344" s="209"/>
      <c r="O344" s="209"/>
      <c r="P344" s="209"/>
      <c r="Q344" s="209"/>
      <c r="R344" s="209"/>
      <c r="S344" s="209"/>
      <c r="T344" s="210"/>
      <c r="AT344" s="211" t="s">
        <v>164</v>
      </c>
      <c r="AU344" s="211" t="s">
        <v>90</v>
      </c>
      <c r="AV344" s="13" t="s">
        <v>88</v>
      </c>
      <c r="AW344" s="13" t="s">
        <v>34</v>
      </c>
      <c r="AX344" s="13" t="s">
        <v>80</v>
      </c>
      <c r="AY344" s="211" t="s">
        <v>155</v>
      </c>
    </row>
    <row r="345" spans="1:65" s="14" customFormat="1" ht="11.25">
      <c r="B345" s="212"/>
      <c r="C345" s="213"/>
      <c r="D345" s="203" t="s">
        <v>164</v>
      </c>
      <c r="E345" s="214" t="s">
        <v>1</v>
      </c>
      <c r="F345" s="215" t="s">
        <v>105</v>
      </c>
      <c r="G345" s="213"/>
      <c r="H345" s="216">
        <v>101.44</v>
      </c>
      <c r="I345" s="217"/>
      <c r="J345" s="213"/>
      <c r="K345" s="213"/>
      <c r="L345" s="218"/>
      <c r="M345" s="219"/>
      <c r="N345" s="220"/>
      <c r="O345" s="220"/>
      <c r="P345" s="220"/>
      <c r="Q345" s="220"/>
      <c r="R345" s="220"/>
      <c r="S345" s="220"/>
      <c r="T345" s="221"/>
      <c r="AT345" s="222" t="s">
        <v>164</v>
      </c>
      <c r="AU345" s="222" t="s">
        <v>90</v>
      </c>
      <c r="AV345" s="14" t="s">
        <v>90</v>
      </c>
      <c r="AW345" s="14" t="s">
        <v>34</v>
      </c>
      <c r="AX345" s="14" t="s">
        <v>80</v>
      </c>
      <c r="AY345" s="222" t="s">
        <v>155</v>
      </c>
    </row>
    <row r="346" spans="1:65" s="15" customFormat="1" ht="11.25">
      <c r="B346" s="223"/>
      <c r="C346" s="224"/>
      <c r="D346" s="203" t="s">
        <v>164</v>
      </c>
      <c r="E346" s="225" t="s">
        <v>1</v>
      </c>
      <c r="F346" s="226" t="s">
        <v>171</v>
      </c>
      <c r="G346" s="224"/>
      <c r="H346" s="227">
        <v>101.44</v>
      </c>
      <c r="I346" s="228"/>
      <c r="J346" s="224"/>
      <c r="K346" s="224"/>
      <c r="L346" s="229"/>
      <c r="M346" s="230"/>
      <c r="N346" s="231"/>
      <c r="O346" s="231"/>
      <c r="P346" s="231"/>
      <c r="Q346" s="231"/>
      <c r="R346" s="231"/>
      <c r="S346" s="231"/>
      <c r="T346" s="232"/>
      <c r="AT346" s="233" t="s">
        <v>164</v>
      </c>
      <c r="AU346" s="233" t="s">
        <v>90</v>
      </c>
      <c r="AV346" s="15" t="s">
        <v>162</v>
      </c>
      <c r="AW346" s="15" t="s">
        <v>34</v>
      </c>
      <c r="AX346" s="15" t="s">
        <v>88</v>
      </c>
      <c r="AY346" s="233" t="s">
        <v>155</v>
      </c>
    </row>
    <row r="347" spans="1:65" s="14" customFormat="1" ht="11.25">
      <c r="B347" s="212"/>
      <c r="C347" s="213"/>
      <c r="D347" s="203" t="s">
        <v>164</v>
      </c>
      <c r="E347" s="213"/>
      <c r="F347" s="215" t="s">
        <v>327</v>
      </c>
      <c r="G347" s="213"/>
      <c r="H347" s="216">
        <v>18259.2</v>
      </c>
      <c r="I347" s="217"/>
      <c r="J347" s="213"/>
      <c r="K347" s="213"/>
      <c r="L347" s="218"/>
      <c r="M347" s="219"/>
      <c r="N347" s="220"/>
      <c r="O347" s="220"/>
      <c r="P347" s="220"/>
      <c r="Q347" s="220"/>
      <c r="R347" s="220"/>
      <c r="S347" s="220"/>
      <c r="T347" s="221"/>
      <c r="AT347" s="222" t="s">
        <v>164</v>
      </c>
      <c r="AU347" s="222" t="s">
        <v>90</v>
      </c>
      <c r="AV347" s="14" t="s">
        <v>90</v>
      </c>
      <c r="AW347" s="14" t="s">
        <v>4</v>
      </c>
      <c r="AX347" s="14" t="s">
        <v>88</v>
      </c>
      <c r="AY347" s="222" t="s">
        <v>155</v>
      </c>
    </row>
    <row r="348" spans="1:65" s="2" customFormat="1" ht="24.2" customHeight="1">
      <c r="A348" s="35"/>
      <c r="B348" s="36"/>
      <c r="C348" s="188" t="s">
        <v>328</v>
      </c>
      <c r="D348" s="188" t="s">
        <v>158</v>
      </c>
      <c r="E348" s="189" t="s">
        <v>329</v>
      </c>
      <c r="F348" s="190" t="s">
        <v>330</v>
      </c>
      <c r="G348" s="191" t="s">
        <v>98</v>
      </c>
      <c r="H348" s="192">
        <v>101.44</v>
      </c>
      <c r="I348" s="193"/>
      <c r="J348" s="194">
        <f>ROUND(I348*H348,2)</f>
        <v>0</v>
      </c>
      <c r="K348" s="190" t="s">
        <v>161</v>
      </c>
      <c r="L348" s="40"/>
      <c r="M348" s="195" t="s">
        <v>1</v>
      </c>
      <c r="N348" s="196" t="s">
        <v>45</v>
      </c>
      <c r="O348" s="72"/>
      <c r="P348" s="197">
        <f>O348*H348</f>
        <v>0</v>
      </c>
      <c r="Q348" s="197">
        <v>0</v>
      </c>
      <c r="R348" s="197">
        <f>Q348*H348</f>
        <v>0</v>
      </c>
      <c r="S348" s="197">
        <v>0</v>
      </c>
      <c r="T348" s="198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199" t="s">
        <v>162</v>
      </c>
      <c r="AT348" s="199" t="s">
        <v>158</v>
      </c>
      <c r="AU348" s="199" t="s">
        <v>90</v>
      </c>
      <c r="AY348" s="18" t="s">
        <v>155</v>
      </c>
      <c r="BE348" s="200">
        <f>IF(N348="základní",J348,0)</f>
        <v>0</v>
      </c>
      <c r="BF348" s="200">
        <f>IF(N348="snížená",J348,0)</f>
        <v>0</v>
      </c>
      <c r="BG348" s="200">
        <f>IF(N348="zákl. přenesená",J348,0)</f>
        <v>0</v>
      </c>
      <c r="BH348" s="200">
        <f>IF(N348="sníž. přenesená",J348,0)</f>
        <v>0</v>
      </c>
      <c r="BI348" s="200">
        <f>IF(N348="nulová",J348,0)</f>
        <v>0</v>
      </c>
      <c r="BJ348" s="18" t="s">
        <v>88</v>
      </c>
      <c r="BK348" s="200">
        <f>ROUND(I348*H348,2)</f>
        <v>0</v>
      </c>
      <c r="BL348" s="18" t="s">
        <v>162</v>
      </c>
      <c r="BM348" s="199" t="s">
        <v>331</v>
      </c>
    </row>
    <row r="349" spans="1:65" s="13" customFormat="1" ht="11.25">
      <c r="B349" s="201"/>
      <c r="C349" s="202"/>
      <c r="D349" s="203" t="s">
        <v>164</v>
      </c>
      <c r="E349" s="204" t="s">
        <v>1</v>
      </c>
      <c r="F349" s="205" t="s">
        <v>165</v>
      </c>
      <c r="G349" s="202"/>
      <c r="H349" s="204" t="s">
        <v>1</v>
      </c>
      <c r="I349" s="206"/>
      <c r="J349" s="202"/>
      <c r="K349" s="202"/>
      <c r="L349" s="207"/>
      <c r="M349" s="208"/>
      <c r="N349" s="209"/>
      <c r="O349" s="209"/>
      <c r="P349" s="209"/>
      <c r="Q349" s="209"/>
      <c r="R349" s="209"/>
      <c r="S349" s="209"/>
      <c r="T349" s="210"/>
      <c r="AT349" s="211" t="s">
        <v>164</v>
      </c>
      <c r="AU349" s="211" t="s">
        <v>90</v>
      </c>
      <c r="AV349" s="13" t="s">
        <v>88</v>
      </c>
      <c r="AW349" s="13" t="s">
        <v>34</v>
      </c>
      <c r="AX349" s="13" t="s">
        <v>80</v>
      </c>
      <c r="AY349" s="211" t="s">
        <v>155</v>
      </c>
    </row>
    <row r="350" spans="1:65" s="13" customFormat="1" ht="11.25">
      <c r="B350" s="201"/>
      <c r="C350" s="202"/>
      <c r="D350" s="203" t="s">
        <v>164</v>
      </c>
      <c r="E350" s="204" t="s">
        <v>1</v>
      </c>
      <c r="F350" s="205" t="s">
        <v>307</v>
      </c>
      <c r="G350" s="202"/>
      <c r="H350" s="204" t="s">
        <v>1</v>
      </c>
      <c r="I350" s="206"/>
      <c r="J350" s="202"/>
      <c r="K350" s="202"/>
      <c r="L350" s="207"/>
      <c r="M350" s="208"/>
      <c r="N350" s="209"/>
      <c r="O350" s="209"/>
      <c r="P350" s="209"/>
      <c r="Q350" s="209"/>
      <c r="R350" s="209"/>
      <c r="S350" s="209"/>
      <c r="T350" s="210"/>
      <c r="AT350" s="211" t="s">
        <v>164</v>
      </c>
      <c r="AU350" s="211" t="s">
        <v>90</v>
      </c>
      <c r="AV350" s="13" t="s">
        <v>88</v>
      </c>
      <c r="AW350" s="13" t="s">
        <v>34</v>
      </c>
      <c r="AX350" s="13" t="s">
        <v>80</v>
      </c>
      <c r="AY350" s="211" t="s">
        <v>155</v>
      </c>
    </row>
    <row r="351" spans="1:65" s="14" customFormat="1" ht="11.25">
      <c r="B351" s="212"/>
      <c r="C351" s="213"/>
      <c r="D351" s="203" t="s">
        <v>164</v>
      </c>
      <c r="E351" s="214" t="s">
        <v>1</v>
      </c>
      <c r="F351" s="215" t="s">
        <v>105</v>
      </c>
      <c r="G351" s="213"/>
      <c r="H351" s="216">
        <v>101.44</v>
      </c>
      <c r="I351" s="217"/>
      <c r="J351" s="213"/>
      <c r="K351" s="213"/>
      <c r="L351" s="218"/>
      <c r="M351" s="219"/>
      <c r="N351" s="220"/>
      <c r="O351" s="220"/>
      <c r="P351" s="220"/>
      <c r="Q351" s="220"/>
      <c r="R351" s="220"/>
      <c r="S351" s="220"/>
      <c r="T351" s="221"/>
      <c r="AT351" s="222" t="s">
        <v>164</v>
      </c>
      <c r="AU351" s="222" t="s">
        <v>90</v>
      </c>
      <c r="AV351" s="14" t="s">
        <v>90</v>
      </c>
      <c r="AW351" s="14" t="s">
        <v>34</v>
      </c>
      <c r="AX351" s="14" t="s">
        <v>80</v>
      </c>
      <c r="AY351" s="222" t="s">
        <v>155</v>
      </c>
    </row>
    <row r="352" spans="1:65" s="15" customFormat="1" ht="11.25">
      <c r="B352" s="223"/>
      <c r="C352" s="224"/>
      <c r="D352" s="203" t="s">
        <v>164</v>
      </c>
      <c r="E352" s="225" t="s">
        <v>1</v>
      </c>
      <c r="F352" s="226" t="s">
        <v>171</v>
      </c>
      <c r="G352" s="224"/>
      <c r="H352" s="227">
        <v>101.44</v>
      </c>
      <c r="I352" s="228"/>
      <c r="J352" s="224"/>
      <c r="K352" s="224"/>
      <c r="L352" s="229"/>
      <c r="M352" s="230"/>
      <c r="N352" s="231"/>
      <c r="O352" s="231"/>
      <c r="P352" s="231"/>
      <c r="Q352" s="231"/>
      <c r="R352" s="231"/>
      <c r="S352" s="231"/>
      <c r="T352" s="232"/>
      <c r="AT352" s="233" t="s">
        <v>164</v>
      </c>
      <c r="AU352" s="233" t="s">
        <v>90</v>
      </c>
      <c r="AV352" s="15" t="s">
        <v>162</v>
      </c>
      <c r="AW352" s="15" t="s">
        <v>34</v>
      </c>
      <c r="AX352" s="15" t="s">
        <v>88</v>
      </c>
      <c r="AY352" s="233" t="s">
        <v>155</v>
      </c>
    </row>
    <row r="353" spans="1:65" s="2" customFormat="1" ht="14.45" customHeight="1">
      <c r="A353" s="35"/>
      <c r="B353" s="36"/>
      <c r="C353" s="188" t="s">
        <v>332</v>
      </c>
      <c r="D353" s="188" t="s">
        <v>158</v>
      </c>
      <c r="E353" s="189" t="s">
        <v>333</v>
      </c>
      <c r="F353" s="190" t="s">
        <v>334</v>
      </c>
      <c r="G353" s="191" t="s">
        <v>102</v>
      </c>
      <c r="H353" s="192">
        <v>160.4</v>
      </c>
      <c r="I353" s="193"/>
      <c r="J353" s="194">
        <f>ROUND(I353*H353,2)</f>
        <v>0</v>
      </c>
      <c r="K353" s="190" t="s">
        <v>161</v>
      </c>
      <c r="L353" s="40"/>
      <c r="M353" s="195" t="s">
        <v>1</v>
      </c>
      <c r="N353" s="196" t="s">
        <v>45</v>
      </c>
      <c r="O353" s="72"/>
      <c r="P353" s="197">
        <f>O353*H353</f>
        <v>0</v>
      </c>
      <c r="Q353" s="197">
        <v>0</v>
      </c>
      <c r="R353" s="197">
        <f>Q353*H353</f>
        <v>0</v>
      </c>
      <c r="S353" s="197">
        <v>0</v>
      </c>
      <c r="T353" s="198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199" t="s">
        <v>162</v>
      </c>
      <c r="AT353" s="199" t="s">
        <v>158</v>
      </c>
      <c r="AU353" s="199" t="s">
        <v>90</v>
      </c>
      <c r="AY353" s="18" t="s">
        <v>155</v>
      </c>
      <c r="BE353" s="200">
        <f>IF(N353="základní",J353,0)</f>
        <v>0</v>
      </c>
      <c r="BF353" s="200">
        <f>IF(N353="snížená",J353,0)</f>
        <v>0</v>
      </c>
      <c r="BG353" s="200">
        <f>IF(N353="zákl. přenesená",J353,0)</f>
        <v>0</v>
      </c>
      <c r="BH353" s="200">
        <f>IF(N353="sníž. přenesená",J353,0)</f>
        <v>0</v>
      </c>
      <c r="BI353" s="200">
        <f>IF(N353="nulová",J353,0)</f>
        <v>0</v>
      </c>
      <c r="BJ353" s="18" t="s">
        <v>88</v>
      </c>
      <c r="BK353" s="200">
        <f>ROUND(I353*H353,2)</f>
        <v>0</v>
      </c>
      <c r="BL353" s="18" t="s">
        <v>162</v>
      </c>
      <c r="BM353" s="199" t="s">
        <v>335</v>
      </c>
    </row>
    <row r="354" spans="1:65" s="13" customFormat="1" ht="11.25">
      <c r="B354" s="201"/>
      <c r="C354" s="202"/>
      <c r="D354" s="203" t="s">
        <v>164</v>
      </c>
      <c r="E354" s="204" t="s">
        <v>1</v>
      </c>
      <c r="F354" s="205" t="s">
        <v>165</v>
      </c>
      <c r="G354" s="202"/>
      <c r="H354" s="204" t="s">
        <v>1</v>
      </c>
      <c r="I354" s="206"/>
      <c r="J354" s="202"/>
      <c r="K354" s="202"/>
      <c r="L354" s="207"/>
      <c r="M354" s="208"/>
      <c r="N354" s="209"/>
      <c r="O354" s="209"/>
      <c r="P354" s="209"/>
      <c r="Q354" s="209"/>
      <c r="R354" s="209"/>
      <c r="S354" s="209"/>
      <c r="T354" s="210"/>
      <c r="AT354" s="211" t="s">
        <v>164</v>
      </c>
      <c r="AU354" s="211" t="s">
        <v>90</v>
      </c>
      <c r="AV354" s="13" t="s">
        <v>88</v>
      </c>
      <c r="AW354" s="13" t="s">
        <v>34</v>
      </c>
      <c r="AX354" s="13" t="s">
        <v>80</v>
      </c>
      <c r="AY354" s="211" t="s">
        <v>155</v>
      </c>
    </row>
    <row r="355" spans="1:65" s="13" customFormat="1" ht="11.25">
      <c r="B355" s="201"/>
      <c r="C355" s="202"/>
      <c r="D355" s="203" t="s">
        <v>164</v>
      </c>
      <c r="E355" s="204" t="s">
        <v>1</v>
      </c>
      <c r="F355" s="205" t="s">
        <v>307</v>
      </c>
      <c r="G355" s="202"/>
      <c r="H355" s="204" t="s">
        <v>1</v>
      </c>
      <c r="I355" s="206"/>
      <c r="J355" s="202"/>
      <c r="K355" s="202"/>
      <c r="L355" s="207"/>
      <c r="M355" s="208"/>
      <c r="N355" s="209"/>
      <c r="O355" s="209"/>
      <c r="P355" s="209"/>
      <c r="Q355" s="209"/>
      <c r="R355" s="209"/>
      <c r="S355" s="209"/>
      <c r="T355" s="210"/>
      <c r="AT355" s="211" t="s">
        <v>164</v>
      </c>
      <c r="AU355" s="211" t="s">
        <v>90</v>
      </c>
      <c r="AV355" s="13" t="s">
        <v>88</v>
      </c>
      <c r="AW355" s="13" t="s">
        <v>34</v>
      </c>
      <c r="AX355" s="13" t="s">
        <v>80</v>
      </c>
      <c r="AY355" s="211" t="s">
        <v>155</v>
      </c>
    </row>
    <row r="356" spans="1:65" s="14" customFormat="1" ht="11.25">
      <c r="B356" s="212"/>
      <c r="C356" s="213"/>
      <c r="D356" s="203" t="s">
        <v>164</v>
      </c>
      <c r="E356" s="214" t="s">
        <v>1</v>
      </c>
      <c r="F356" s="215" t="s">
        <v>100</v>
      </c>
      <c r="G356" s="213"/>
      <c r="H356" s="216">
        <v>160.4</v>
      </c>
      <c r="I356" s="217"/>
      <c r="J356" s="213"/>
      <c r="K356" s="213"/>
      <c r="L356" s="218"/>
      <c r="M356" s="219"/>
      <c r="N356" s="220"/>
      <c r="O356" s="220"/>
      <c r="P356" s="220"/>
      <c r="Q356" s="220"/>
      <c r="R356" s="220"/>
      <c r="S356" s="220"/>
      <c r="T356" s="221"/>
      <c r="AT356" s="222" t="s">
        <v>164</v>
      </c>
      <c r="AU356" s="222" t="s">
        <v>90</v>
      </c>
      <c r="AV356" s="14" t="s">
        <v>90</v>
      </c>
      <c r="AW356" s="14" t="s">
        <v>34</v>
      </c>
      <c r="AX356" s="14" t="s">
        <v>80</v>
      </c>
      <c r="AY356" s="222" t="s">
        <v>155</v>
      </c>
    </row>
    <row r="357" spans="1:65" s="15" customFormat="1" ht="11.25">
      <c r="B357" s="223"/>
      <c r="C357" s="224"/>
      <c r="D357" s="203" t="s">
        <v>164</v>
      </c>
      <c r="E357" s="225" t="s">
        <v>1</v>
      </c>
      <c r="F357" s="226" t="s">
        <v>171</v>
      </c>
      <c r="G357" s="224"/>
      <c r="H357" s="227">
        <v>160.4</v>
      </c>
      <c r="I357" s="228"/>
      <c r="J357" s="224"/>
      <c r="K357" s="224"/>
      <c r="L357" s="229"/>
      <c r="M357" s="230"/>
      <c r="N357" s="231"/>
      <c r="O357" s="231"/>
      <c r="P357" s="231"/>
      <c r="Q357" s="231"/>
      <c r="R357" s="231"/>
      <c r="S357" s="231"/>
      <c r="T357" s="232"/>
      <c r="AT357" s="233" t="s">
        <v>164</v>
      </c>
      <c r="AU357" s="233" t="s">
        <v>90</v>
      </c>
      <c r="AV357" s="15" t="s">
        <v>162</v>
      </c>
      <c r="AW357" s="15" t="s">
        <v>34</v>
      </c>
      <c r="AX357" s="15" t="s">
        <v>88</v>
      </c>
      <c r="AY357" s="233" t="s">
        <v>155</v>
      </c>
    </row>
    <row r="358" spans="1:65" s="2" customFormat="1" ht="14.45" customHeight="1">
      <c r="A358" s="35"/>
      <c r="B358" s="36"/>
      <c r="C358" s="188" t="s">
        <v>336</v>
      </c>
      <c r="D358" s="188" t="s">
        <v>158</v>
      </c>
      <c r="E358" s="189" t="s">
        <v>337</v>
      </c>
      <c r="F358" s="190" t="s">
        <v>338</v>
      </c>
      <c r="G358" s="191" t="s">
        <v>102</v>
      </c>
      <c r="H358" s="192">
        <v>14436</v>
      </c>
      <c r="I358" s="193"/>
      <c r="J358" s="194">
        <f>ROUND(I358*H358,2)</f>
        <v>0</v>
      </c>
      <c r="K358" s="190" t="s">
        <v>161</v>
      </c>
      <c r="L358" s="40"/>
      <c r="M358" s="195" t="s">
        <v>1</v>
      </c>
      <c r="N358" s="196" t="s">
        <v>45</v>
      </c>
      <c r="O358" s="72"/>
      <c r="P358" s="197">
        <f>O358*H358</f>
        <v>0</v>
      </c>
      <c r="Q358" s="197">
        <v>0</v>
      </c>
      <c r="R358" s="197">
        <f>Q358*H358</f>
        <v>0</v>
      </c>
      <c r="S358" s="197">
        <v>0</v>
      </c>
      <c r="T358" s="198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199" t="s">
        <v>162</v>
      </c>
      <c r="AT358" s="199" t="s">
        <v>158</v>
      </c>
      <c r="AU358" s="199" t="s">
        <v>90</v>
      </c>
      <c r="AY358" s="18" t="s">
        <v>155</v>
      </c>
      <c r="BE358" s="200">
        <f>IF(N358="základní",J358,0)</f>
        <v>0</v>
      </c>
      <c r="BF358" s="200">
        <f>IF(N358="snížená",J358,0)</f>
        <v>0</v>
      </c>
      <c r="BG358" s="200">
        <f>IF(N358="zákl. přenesená",J358,0)</f>
        <v>0</v>
      </c>
      <c r="BH358" s="200">
        <f>IF(N358="sníž. přenesená",J358,0)</f>
        <v>0</v>
      </c>
      <c r="BI358" s="200">
        <f>IF(N358="nulová",J358,0)</f>
        <v>0</v>
      </c>
      <c r="BJ358" s="18" t="s">
        <v>88</v>
      </c>
      <c r="BK358" s="200">
        <f>ROUND(I358*H358,2)</f>
        <v>0</v>
      </c>
      <c r="BL358" s="18" t="s">
        <v>162</v>
      </c>
      <c r="BM358" s="199" t="s">
        <v>339</v>
      </c>
    </row>
    <row r="359" spans="1:65" s="13" customFormat="1" ht="11.25">
      <c r="B359" s="201"/>
      <c r="C359" s="202"/>
      <c r="D359" s="203" t="s">
        <v>164</v>
      </c>
      <c r="E359" s="204" t="s">
        <v>1</v>
      </c>
      <c r="F359" s="205" t="s">
        <v>165</v>
      </c>
      <c r="G359" s="202"/>
      <c r="H359" s="204" t="s">
        <v>1</v>
      </c>
      <c r="I359" s="206"/>
      <c r="J359" s="202"/>
      <c r="K359" s="202"/>
      <c r="L359" s="207"/>
      <c r="M359" s="208"/>
      <c r="N359" s="209"/>
      <c r="O359" s="209"/>
      <c r="P359" s="209"/>
      <c r="Q359" s="209"/>
      <c r="R359" s="209"/>
      <c r="S359" s="209"/>
      <c r="T359" s="210"/>
      <c r="AT359" s="211" t="s">
        <v>164</v>
      </c>
      <c r="AU359" s="211" t="s">
        <v>90</v>
      </c>
      <c r="AV359" s="13" t="s">
        <v>88</v>
      </c>
      <c r="AW359" s="13" t="s">
        <v>34</v>
      </c>
      <c r="AX359" s="13" t="s">
        <v>80</v>
      </c>
      <c r="AY359" s="211" t="s">
        <v>155</v>
      </c>
    </row>
    <row r="360" spans="1:65" s="13" customFormat="1" ht="11.25">
      <c r="B360" s="201"/>
      <c r="C360" s="202"/>
      <c r="D360" s="203" t="s">
        <v>164</v>
      </c>
      <c r="E360" s="204" t="s">
        <v>1</v>
      </c>
      <c r="F360" s="205" t="s">
        <v>307</v>
      </c>
      <c r="G360" s="202"/>
      <c r="H360" s="204" t="s">
        <v>1</v>
      </c>
      <c r="I360" s="206"/>
      <c r="J360" s="202"/>
      <c r="K360" s="202"/>
      <c r="L360" s="207"/>
      <c r="M360" s="208"/>
      <c r="N360" s="209"/>
      <c r="O360" s="209"/>
      <c r="P360" s="209"/>
      <c r="Q360" s="209"/>
      <c r="R360" s="209"/>
      <c r="S360" s="209"/>
      <c r="T360" s="210"/>
      <c r="AT360" s="211" t="s">
        <v>164</v>
      </c>
      <c r="AU360" s="211" t="s">
        <v>90</v>
      </c>
      <c r="AV360" s="13" t="s">
        <v>88</v>
      </c>
      <c r="AW360" s="13" t="s">
        <v>34</v>
      </c>
      <c r="AX360" s="13" t="s">
        <v>80</v>
      </c>
      <c r="AY360" s="211" t="s">
        <v>155</v>
      </c>
    </row>
    <row r="361" spans="1:65" s="14" customFormat="1" ht="11.25">
      <c r="B361" s="212"/>
      <c r="C361" s="213"/>
      <c r="D361" s="203" t="s">
        <v>164</v>
      </c>
      <c r="E361" s="214" t="s">
        <v>1</v>
      </c>
      <c r="F361" s="215" t="s">
        <v>100</v>
      </c>
      <c r="G361" s="213"/>
      <c r="H361" s="216">
        <v>160.4</v>
      </c>
      <c r="I361" s="217"/>
      <c r="J361" s="213"/>
      <c r="K361" s="213"/>
      <c r="L361" s="218"/>
      <c r="M361" s="219"/>
      <c r="N361" s="220"/>
      <c r="O361" s="220"/>
      <c r="P361" s="220"/>
      <c r="Q361" s="220"/>
      <c r="R361" s="220"/>
      <c r="S361" s="220"/>
      <c r="T361" s="221"/>
      <c r="AT361" s="222" t="s">
        <v>164</v>
      </c>
      <c r="AU361" s="222" t="s">
        <v>90</v>
      </c>
      <c r="AV361" s="14" t="s">
        <v>90</v>
      </c>
      <c r="AW361" s="14" t="s">
        <v>34</v>
      </c>
      <c r="AX361" s="14" t="s">
        <v>80</v>
      </c>
      <c r="AY361" s="222" t="s">
        <v>155</v>
      </c>
    </row>
    <row r="362" spans="1:65" s="15" customFormat="1" ht="11.25">
      <c r="B362" s="223"/>
      <c r="C362" s="224"/>
      <c r="D362" s="203" t="s">
        <v>164</v>
      </c>
      <c r="E362" s="225" t="s">
        <v>1</v>
      </c>
      <c r="F362" s="226" t="s">
        <v>171</v>
      </c>
      <c r="G362" s="224"/>
      <c r="H362" s="227">
        <v>160.4</v>
      </c>
      <c r="I362" s="228"/>
      <c r="J362" s="224"/>
      <c r="K362" s="224"/>
      <c r="L362" s="229"/>
      <c r="M362" s="230"/>
      <c r="N362" s="231"/>
      <c r="O362" s="231"/>
      <c r="P362" s="231"/>
      <c r="Q362" s="231"/>
      <c r="R362" s="231"/>
      <c r="S362" s="231"/>
      <c r="T362" s="232"/>
      <c r="AT362" s="233" t="s">
        <v>164</v>
      </c>
      <c r="AU362" s="233" t="s">
        <v>90</v>
      </c>
      <c r="AV362" s="15" t="s">
        <v>162</v>
      </c>
      <c r="AW362" s="15" t="s">
        <v>34</v>
      </c>
      <c r="AX362" s="15" t="s">
        <v>88</v>
      </c>
      <c r="AY362" s="233" t="s">
        <v>155</v>
      </c>
    </row>
    <row r="363" spans="1:65" s="14" customFormat="1" ht="11.25">
      <c r="B363" s="212"/>
      <c r="C363" s="213"/>
      <c r="D363" s="203" t="s">
        <v>164</v>
      </c>
      <c r="E363" s="213"/>
      <c r="F363" s="215" t="s">
        <v>313</v>
      </c>
      <c r="G363" s="213"/>
      <c r="H363" s="216">
        <v>14436</v>
      </c>
      <c r="I363" s="217"/>
      <c r="J363" s="213"/>
      <c r="K363" s="213"/>
      <c r="L363" s="218"/>
      <c r="M363" s="219"/>
      <c r="N363" s="220"/>
      <c r="O363" s="220"/>
      <c r="P363" s="220"/>
      <c r="Q363" s="220"/>
      <c r="R363" s="220"/>
      <c r="S363" s="220"/>
      <c r="T363" s="221"/>
      <c r="AT363" s="222" t="s">
        <v>164</v>
      </c>
      <c r="AU363" s="222" t="s">
        <v>90</v>
      </c>
      <c r="AV363" s="14" t="s">
        <v>90</v>
      </c>
      <c r="AW363" s="14" t="s">
        <v>4</v>
      </c>
      <c r="AX363" s="14" t="s">
        <v>88</v>
      </c>
      <c r="AY363" s="222" t="s">
        <v>155</v>
      </c>
    </row>
    <row r="364" spans="1:65" s="2" customFormat="1" ht="14.45" customHeight="1">
      <c r="A364" s="35"/>
      <c r="B364" s="36"/>
      <c r="C364" s="188" t="s">
        <v>340</v>
      </c>
      <c r="D364" s="188" t="s">
        <v>158</v>
      </c>
      <c r="E364" s="189" t="s">
        <v>341</v>
      </c>
      <c r="F364" s="190" t="s">
        <v>342</v>
      </c>
      <c r="G364" s="191" t="s">
        <v>102</v>
      </c>
      <c r="H364" s="192">
        <v>160.4</v>
      </c>
      <c r="I364" s="193"/>
      <c r="J364" s="194">
        <f>ROUND(I364*H364,2)</f>
        <v>0</v>
      </c>
      <c r="K364" s="190" t="s">
        <v>161</v>
      </c>
      <c r="L364" s="40"/>
      <c r="M364" s="195" t="s">
        <v>1</v>
      </c>
      <c r="N364" s="196" t="s">
        <v>45</v>
      </c>
      <c r="O364" s="72"/>
      <c r="P364" s="197">
        <f>O364*H364</f>
        <v>0</v>
      </c>
      <c r="Q364" s="197">
        <v>0</v>
      </c>
      <c r="R364" s="197">
        <f>Q364*H364</f>
        <v>0</v>
      </c>
      <c r="S364" s="197">
        <v>0</v>
      </c>
      <c r="T364" s="198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199" t="s">
        <v>162</v>
      </c>
      <c r="AT364" s="199" t="s">
        <v>158</v>
      </c>
      <c r="AU364" s="199" t="s">
        <v>90</v>
      </c>
      <c r="AY364" s="18" t="s">
        <v>155</v>
      </c>
      <c r="BE364" s="200">
        <f>IF(N364="základní",J364,0)</f>
        <v>0</v>
      </c>
      <c r="BF364" s="200">
        <f>IF(N364="snížená",J364,0)</f>
        <v>0</v>
      </c>
      <c r="BG364" s="200">
        <f>IF(N364="zákl. přenesená",J364,0)</f>
        <v>0</v>
      </c>
      <c r="BH364" s="200">
        <f>IF(N364="sníž. přenesená",J364,0)</f>
        <v>0</v>
      </c>
      <c r="BI364" s="200">
        <f>IF(N364="nulová",J364,0)</f>
        <v>0</v>
      </c>
      <c r="BJ364" s="18" t="s">
        <v>88</v>
      </c>
      <c r="BK364" s="200">
        <f>ROUND(I364*H364,2)</f>
        <v>0</v>
      </c>
      <c r="BL364" s="18" t="s">
        <v>162</v>
      </c>
      <c r="BM364" s="199" t="s">
        <v>343</v>
      </c>
    </row>
    <row r="365" spans="1:65" s="13" customFormat="1" ht="11.25">
      <c r="B365" s="201"/>
      <c r="C365" s="202"/>
      <c r="D365" s="203" t="s">
        <v>164</v>
      </c>
      <c r="E365" s="204" t="s">
        <v>1</v>
      </c>
      <c r="F365" s="205" t="s">
        <v>165</v>
      </c>
      <c r="G365" s="202"/>
      <c r="H365" s="204" t="s">
        <v>1</v>
      </c>
      <c r="I365" s="206"/>
      <c r="J365" s="202"/>
      <c r="K365" s="202"/>
      <c r="L365" s="207"/>
      <c r="M365" s="208"/>
      <c r="N365" s="209"/>
      <c r="O365" s="209"/>
      <c r="P365" s="209"/>
      <c r="Q365" s="209"/>
      <c r="R365" s="209"/>
      <c r="S365" s="209"/>
      <c r="T365" s="210"/>
      <c r="AT365" s="211" t="s">
        <v>164</v>
      </c>
      <c r="AU365" s="211" t="s">
        <v>90</v>
      </c>
      <c r="AV365" s="13" t="s">
        <v>88</v>
      </c>
      <c r="AW365" s="13" t="s">
        <v>34</v>
      </c>
      <c r="AX365" s="13" t="s">
        <v>80</v>
      </c>
      <c r="AY365" s="211" t="s">
        <v>155</v>
      </c>
    </row>
    <row r="366" spans="1:65" s="13" customFormat="1" ht="11.25">
      <c r="B366" s="201"/>
      <c r="C366" s="202"/>
      <c r="D366" s="203" t="s">
        <v>164</v>
      </c>
      <c r="E366" s="204" t="s">
        <v>1</v>
      </c>
      <c r="F366" s="205" t="s">
        <v>307</v>
      </c>
      <c r="G366" s="202"/>
      <c r="H366" s="204" t="s">
        <v>1</v>
      </c>
      <c r="I366" s="206"/>
      <c r="J366" s="202"/>
      <c r="K366" s="202"/>
      <c r="L366" s="207"/>
      <c r="M366" s="208"/>
      <c r="N366" s="209"/>
      <c r="O366" s="209"/>
      <c r="P366" s="209"/>
      <c r="Q366" s="209"/>
      <c r="R366" s="209"/>
      <c r="S366" s="209"/>
      <c r="T366" s="210"/>
      <c r="AT366" s="211" t="s">
        <v>164</v>
      </c>
      <c r="AU366" s="211" t="s">
        <v>90</v>
      </c>
      <c r="AV366" s="13" t="s">
        <v>88</v>
      </c>
      <c r="AW366" s="13" t="s">
        <v>34</v>
      </c>
      <c r="AX366" s="13" t="s">
        <v>80</v>
      </c>
      <c r="AY366" s="211" t="s">
        <v>155</v>
      </c>
    </row>
    <row r="367" spans="1:65" s="14" customFormat="1" ht="11.25">
      <c r="B367" s="212"/>
      <c r="C367" s="213"/>
      <c r="D367" s="203" t="s">
        <v>164</v>
      </c>
      <c r="E367" s="214" t="s">
        <v>1</v>
      </c>
      <c r="F367" s="215" t="s">
        <v>100</v>
      </c>
      <c r="G367" s="213"/>
      <c r="H367" s="216">
        <v>160.4</v>
      </c>
      <c r="I367" s="217"/>
      <c r="J367" s="213"/>
      <c r="K367" s="213"/>
      <c r="L367" s="218"/>
      <c r="M367" s="219"/>
      <c r="N367" s="220"/>
      <c r="O367" s="220"/>
      <c r="P367" s="220"/>
      <c r="Q367" s="220"/>
      <c r="R367" s="220"/>
      <c r="S367" s="220"/>
      <c r="T367" s="221"/>
      <c r="AT367" s="222" t="s">
        <v>164</v>
      </c>
      <c r="AU367" s="222" t="s">
        <v>90</v>
      </c>
      <c r="AV367" s="14" t="s">
        <v>90</v>
      </c>
      <c r="AW367" s="14" t="s">
        <v>34</v>
      </c>
      <c r="AX367" s="14" t="s">
        <v>80</v>
      </c>
      <c r="AY367" s="222" t="s">
        <v>155</v>
      </c>
    </row>
    <row r="368" spans="1:65" s="15" customFormat="1" ht="11.25">
      <c r="B368" s="223"/>
      <c r="C368" s="224"/>
      <c r="D368" s="203" t="s">
        <v>164</v>
      </c>
      <c r="E368" s="225" t="s">
        <v>1</v>
      </c>
      <c r="F368" s="226" t="s">
        <v>171</v>
      </c>
      <c r="G368" s="224"/>
      <c r="H368" s="227">
        <v>160.4</v>
      </c>
      <c r="I368" s="228"/>
      <c r="J368" s="224"/>
      <c r="K368" s="224"/>
      <c r="L368" s="229"/>
      <c r="M368" s="230"/>
      <c r="N368" s="231"/>
      <c r="O368" s="231"/>
      <c r="P368" s="231"/>
      <c r="Q368" s="231"/>
      <c r="R368" s="231"/>
      <c r="S368" s="231"/>
      <c r="T368" s="232"/>
      <c r="AT368" s="233" t="s">
        <v>164</v>
      </c>
      <c r="AU368" s="233" t="s">
        <v>90</v>
      </c>
      <c r="AV368" s="15" t="s">
        <v>162</v>
      </c>
      <c r="AW368" s="15" t="s">
        <v>34</v>
      </c>
      <c r="AX368" s="15" t="s">
        <v>88</v>
      </c>
      <c r="AY368" s="233" t="s">
        <v>155</v>
      </c>
    </row>
    <row r="369" spans="1:65" s="2" customFormat="1" ht="24.2" customHeight="1">
      <c r="A369" s="35"/>
      <c r="B369" s="36"/>
      <c r="C369" s="188" t="s">
        <v>344</v>
      </c>
      <c r="D369" s="188" t="s">
        <v>158</v>
      </c>
      <c r="E369" s="189" t="s">
        <v>345</v>
      </c>
      <c r="F369" s="190" t="s">
        <v>346</v>
      </c>
      <c r="G369" s="191" t="s">
        <v>98</v>
      </c>
      <c r="H369" s="192">
        <v>3</v>
      </c>
      <c r="I369" s="193"/>
      <c r="J369" s="194">
        <f>ROUND(I369*H369,2)</f>
        <v>0</v>
      </c>
      <c r="K369" s="190" t="s">
        <v>347</v>
      </c>
      <c r="L369" s="40"/>
      <c r="M369" s="195" t="s">
        <v>1</v>
      </c>
      <c r="N369" s="196" t="s">
        <v>45</v>
      </c>
      <c r="O369" s="72"/>
      <c r="P369" s="197">
        <f>O369*H369</f>
        <v>0</v>
      </c>
      <c r="Q369" s="197">
        <v>0</v>
      </c>
      <c r="R369" s="197">
        <f>Q369*H369</f>
        <v>0</v>
      </c>
      <c r="S369" s="197">
        <v>2.1</v>
      </c>
      <c r="T369" s="198">
        <f>S369*H369</f>
        <v>6.3000000000000007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199" t="s">
        <v>162</v>
      </c>
      <c r="AT369" s="199" t="s">
        <v>158</v>
      </c>
      <c r="AU369" s="199" t="s">
        <v>90</v>
      </c>
      <c r="AY369" s="18" t="s">
        <v>155</v>
      </c>
      <c r="BE369" s="200">
        <f>IF(N369="základní",J369,0)</f>
        <v>0</v>
      </c>
      <c r="BF369" s="200">
        <f>IF(N369="snížená",J369,0)</f>
        <v>0</v>
      </c>
      <c r="BG369" s="200">
        <f>IF(N369="zákl. přenesená",J369,0)</f>
        <v>0</v>
      </c>
      <c r="BH369" s="200">
        <f>IF(N369="sníž. přenesená",J369,0)</f>
        <v>0</v>
      </c>
      <c r="BI369" s="200">
        <f>IF(N369="nulová",J369,0)</f>
        <v>0</v>
      </c>
      <c r="BJ369" s="18" t="s">
        <v>88</v>
      </c>
      <c r="BK369" s="200">
        <f>ROUND(I369*H369,2)</f>
        <v>0</v>
      </c>
      <c r="BL369" s="18" t="s">
        <v>162</v>
      </c>
      <c r="BM369" s="199" t="s">
        <v>348</v>
      </c>
    </row>
    <row r="370" spans="1:65" s="13" customFormat="1" ht="11.25">
      <c r="B370" s="201"/>
      <c r="C370" s="202"/>
      <c r="D370" s="203" t="s">
        <v>164</v>
      </c>
      <c r="E370" s="204" t="s">
        <v>1</v>
      </c>
      <c r="F370" s="205" t="s">
        <v>349</v>
      </c>
      <c r="G370" s="202"/>
      <c r="H370" s="204" t="s">
        <v>1</v>
      </c>
      <c r="I370" s="206"/>
      <c r="J370" s="202"/>
      <c r="K370" s="202"/>
      <c r="L370" s="207"/>
      <c r="M370" s="208"/>
      <c r="N370" s="209"/>
      <c r="O370" s="209"/>
      <c r="P370" s="209"/>
      <c r="Q370" s="209"/>
      <c r="R370" s="209"/>
      <c r="S370" s="209"/>
      <c r="T370" s="210"/>
      <c r="AT370" s="211" t="s">
        <v>164</v>
      </c>
      <c r="AU370" s="211" t="s">
        <v>90</v>
      </c>
      <c r="AV370" s="13" t="s">
        <v>88</v>
      </c>
      <c r="AW370" s="13" t="s">
        <v>34</v>
      </c>
      <c r="AX370" s="13" t="s">
        <v>80</v>
      </c>
      <c r="AY370" s="211" t="s">
        <v>155</v>
      </c>
    </row>
    <row r="371" spans="1:65" s="14" customFormat="1" ht="11.25">
      <c r="B371" s="212"/>
      <c r="C371" s="213"/>
      <c r="D371" s="203" t="s">
        <v>164</v>
      </c>
      <c r="E371" s="214" t="s">
        <v>1</v>
      </c>
      <c r="F371" s="215" t="s">
        <v>350</v>
      </c>
      <c r="G371" s="213"/>
      <c r="H371" s="216">
        <v>3</v>
      </c>
      <c r="I371" s="217"/>
      <c r="J371" s="213"/>
      <c r="K371" s="213"/>
      <c r="L371" s="218"/>
      <c r="M371" s="219"/>
      <c r="N371" s="220"/>
      <c r="O371" s="220"/>
      <c r="P371" s="220"/>
      <c r="Q371" s="220"/>
      <c r="R371" s="220"/>
      <c r="S371" s="220"/>
      <c r="T371" s="221"/>
      <c r="AT371" s="222" t="s">
        <v>164</v>
      </c>
      <c r="AU371" s="222" t="s">
        <v>90</v>
      </c>
      <c r="AV371" s="14" t="s">
        <v>90</v>
      </c>
      <c r="AW371" s="14" t="s">
        <v>34</v>
      </c>
      <c r="AX371" s="14" t="s">
        <v>80</v>
      </c>
      <c r="AY371" s="222" t="s">
        <v>155</v>
      </c>
    </row>
    <row r="372" spans="1:65" s="15" customFormat="1" ht="11.25">
      <c r="B372" s="223"/>
      <c r="C372" s="224"/>
      <c r="D372" s="203" t="s">
        <v>164</v>
      </c>
      <c r="E372" s="225" t="s">
        <v>1</v>
      </c>
      <c r="F372" s="226" t="s">
        <v>171</v>
      </c>
      <c r="G372" s="224"/>
      <c r="H372" s="227">
        <v>3</v>
      </c>
      <c r="I372" s="228"/>
      <c r="J372" s="224"/>
      <c r="K372" s="224"/>
      <c r="L372" s="229"/>
      <c r="M372" s="230"/>
      <c r="N372" s="231"/>
      <c r="O372" s="231"/>
      <c r="P372" s="231"/>
      <c r="Q372" s="231"/>
      <c r="R372" s="231"/>
      <c r="S372" s="231"/>
      <c r="T372" s="232"/>
      <c r="AT372" s="233" t="s">
        <v>164</v>
      </c>
      <c r="AU372" s="233" t="s">
        <v>90</v>
      </c>
      <c r="AV372" s="15" t="s">
        <v>162</v>
      </c>
      <c r="AW372" s="15" t="s">
        <v>34</v>
      </c>
      <c r="AX372" s="15" t="s">
        <v>88</v>
      </c>
      <c r="AY372" s="233" t="s">
        <v>155</v>
      </c>
    </row>
    <row r="373" spans="1:65" s="2" customFormat="1" ht="24.2" customHeight="1">
      <c r="A373" s="35"/>
      <c r="B373" s="36"/>
      <c r="C373" s="188" t="s">
        <v>351</v>
      </c>
      <c r="D373" s="188" t="s">
        <v>158</v>
      </c>
      <c r="E373" s="189" t="s">
        <v>352</v>
      </c>
      <c r="F373" s="190" t="s">
        <v>353</v>
      </c>
      <c r="G373" s="191" t="s">
        <v>98</v>
      </c>
      <c r="H373" s="192">
        <v>1</v>
      </c>
      <c r="I373" s="193"/>
      <c r="J373" s="194">
        <f>ROUND(I373*H373,2)</f>
        <v>0</v>
      </c>
      <c r="K373" s="190" t="s">
        <v>161</v>
      </c>
      <c r="L373" s="40"/>
      <c r="M373" s="195" t="s">
        <v>1</v>
      </c>
      <c r="N373" s="196" t="s">
        <v>45</v>
      </c>
      <c r="O373" s="72"/>
      <c r="P373" s="197">
        <f>O373*H373</f>
        <v>0</v>
      </c>
      <c r="Q373" s="197">
        <v>0</v>
      </c>
      <c r="R373" s="197">
        <f>Q373*H373</f>
        <v>0</v>
      </c>
      <c r="S373" s="197">
        <v>2.5</v>
      </c>
      <c r="T373" s="198">
        <f>S373*H373</f>
        <v>2.5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199" t="s">
        <v>162</v>
      </c>
      <c r="AT373" s="199" t="s">
        <v>158</v>
      </c>
      <c r="AU373" s="199" t="s">
        <v>90</v>
      </c>
      <c r="AY373" s="18" t="s">
        <v>155</v>
      </c>
      <c r="BE373" s="200">
        <f>IF(N373="základní",J373,0)</f>
        <v>0</v>
      </c>
      <c r="BF373" s="200">
        <f>IF(N373="snížená",J373,0)</f>
        <v>0</v>
      </c>
      <c r="BG373" s="200">
        <f>IF(N373="zákl. přenesená",J373,0)</f>
        <v>0</v>
      </c>
      <c r="BH373" s="200">
        <f>IF(N373="sníž. přenesená",J373,0)</f>
        <v>0</v>
      </c>
      <c r="BI373" s="200">
        <f>IF(N373="nulová",J373,0)</f>
        <v>0</v>
      </c>
      <c r="BJ373" s="18" t="s">
        <v>88</v>
      </c>
      <c r="BK373" s="200">
        <f>ROUND(I373*H373,2)</f>
        <v>0</v>
      </c>
      <c r="BL373" s="18" t="s">
        <v>162</v>
      </c>
      <c r="BM373" s="199" t="s">
        <v>354</v>
      </c>
    </row>
    <row r="374" spans="1:65" s="13" customFormat="1" ht="11.25">
      <c r="B374" s="201"/>
      <c r="C374" s="202"/>
      <c r="D374" s="203" t="s">
        <v>164</v>
      </c>
      <c r="E374" s="204" t="s">
        <v>1</v>
      </c>
      <c r="F374" s="205" t="s">
        <v>165</v>
      </c>
      <c r="G374" s="202"/>
      <c r="H374" s="204" t="s">
        <v>1</v>
      </c>
      <c r="I374" s="206"/>
      <c r="J374" s="202"/>
      <c r="K374" s="202"/>
      <c r="L374" s="207"/>
      <c r="M374" s="208"/>
      <c r="N374" s="209"/>
      <c r="O374" s="209"/>
      <c r="P374" s="209"/>
      <c r="Q374" s="209"/>
      <c r="R374" s="209"/>
      <c r="S374" s="209"/>
      <c r="T374" s="210"/>
      <c r="AT374" s="211" t="s">
        <v>164</v>
      </c>
      <c r="AU374" s="211" t="s">
        <v>90</v>
      </c>
      <c r="AV374" s="13" t="s">
        <v>88</v>
      </c>
      <c r="AW374" s="13" t="s">
        <v>34</v>
      </c>
      <c r="AX374" s="13" t="s">
        <v>80</v>
      </c>
      <c r="AY374" s="211" t="s">
        <v>155</v>
      </c>
    </row>
    <row r="375" spans="1:65" s="13" customFormat="1" ht="11.25">
      <c r="B375" s="201"/>
      <c r="C375" s="202"/>
      <c r="D375" s="203" t="s">
        <v>164</v>
      </c>
      <c r="E375" s="204" t="s">
        <v>1</v>
      </c>
      <c r="F375" s="205" t="s">
        <v>355</v>
      </c>
      <c r="G375" s="202"/>
      <c r="H375" s="204" t="s">
        <v>1</v>
      </c>
      <c r="I375" s="206"/>
      <c r="J375" s="202"/>
      <c r="K375" s="202"/>
      <c r="L375" s="207"/>
      <c r="M375" s="208"/>
      <c r="N375" s="209"/>
      <c r="O375" s="209"/>
      <c r="P375" s="209"/>
      <c r="Q375" s="209"/>
      <c r="R375" s="209"/>
      <c r="S375" s="209"/>
      <c r="T375" s="210"/>
      <c r="AT375" s="211" t="s">
        <v>164</v>
      </c>
      <c r="AU375" s="211" t="s">
        <v>90</v>
      </c>
      <c r="AV375" s="13" t="s">
        <v>88</v>
      </c>
      <c r="AW375" s="13" t="s">
        <v>34</v>
      </c>
      <c r="AX375" s="13" t="s">
        <v>80</v>
      </c>
      <c r="AY375" s="211" t="s">
        <v>155</v>
      </c>
    </row>
    <row r="376" spans="1:65" s="13" customFormat="1" ht="11.25">
      <c r="B376" s="201"/>
      <c r="C376" s="202"/>
      <c r="D376" s="203" t="s">
        <v>164</v>
      </c>
      <c r="E376" s="204" t="s">
        <v>1</v>
      </c>
      <c r="F376" s="205" t="s">
        <v>356</v>
      </c>
      <c r="G376" s="202"/>
      <c r="H376" s="204" t="s">
        <v>1</v>
      </c>
      <c r="I376" s="206"/>
      <c r="J376" s="202"/>
      <c r="K376" s="202"/>
      <c r="L376" s="207"/>
      <c r="M376" s="208"/>
      <c r="N376" s="209"/>
      <c r="O376" s="209"/>
      <c r="P376" s="209"/>
      <c r="Q376" s="209"/>
      <c r="R376" s="209"/>
      <c r="S376" s="209"/>
      <c r="T376" s="210"/>
      <c r="AT376" s="211" t="s">
        <v>164</v>
      </c>
      <c r="AU376" s="211" t="s">
        <v>90</v>
      </c>
      <c r="AV376" s="13" t="s">
        <v>88</v>
      </c>
      <c r="AW376" s="13" t="s">
        <v>34</v>
      </c>
      <c r="AX376" s="13" t="s">
        <v>80</v>
      </c>
      <c r="AY376" s="211" t="s">
        <v>155</v>
      </c>
    </row>
    <row r="377" spans="1:65" s="14" customFormat="1" ht="11.25">
      <c r="B377" s="212"/>
      <c r="C377" s="213"/>
      <c r="D377" s="203" t="s">
        <v>164</v>
      </c>
      <c r="E377" s="214" t="s">
        <v>1</v>
      </c>
      <c r="F377" s="215" t="s">
        <v>88</v>
      </c>
      <c r="G377" s="213"/>
      <c r="H377" s="216">
        <v>1</v>
      </c>
      <c r="I377" s="217"/>
      <c r="J377" s="213"/>
      <c r="K377" s="213"/>
      <c r="L377" s="218"/>
      <c r="M377" s="219"/>
      <c r="N377" s="220"/>
      <c r="O377" s="220"/>
      <c r="P377" s="220"/>
      <c r="Q377" s="220"/>
      <c r="R377" s="220"/>
      <c r="S377" s="220"/>
      <c r="T377" s="221"/>
      <c r="AT377" s="222" t="s">
        <v>164</v>
      </c>
      <c r="AU377" s="222" t="s">
        <v>90</v>
      </c>
      <c r="AV377" s="14" t="s">
        <v>90</v>
      </c>
      <c r="AW377" s="14" t="s">
        <v>34</v>
      </c>
      <c r="AX377" s="14" t="s">
        <v>80</v>
      </c>
      <c r="AY377" s="222" t="s">
        <v>155</v>
      </c>
    </row>
    <row r="378" spans="1:65" s="15" customFormat="1" ht="11.25">
      <c r="B378" s="223"/>
      <c r="C378" s="224"/>
      <c r="D378" s="203" t="s">
        <v>164</v>
      </c>
      <c r="E378" s="225" t="s">
        <v>1</v>
      </c>
      <c r="F378" s="226" t="s">
        <v>171</v>
      </c>
      <c r="G378" s="224"/>
      <c r="H378" s="227">
        <v>1</v>
      </c>
      <c r="I378" s="228"/>
      <c r="J378" s="224"/>
      <c r="K378" s="224"/>
      <c r="L378" s="229"/>
      <c r="M378" s="230"/>
      <c r="N378" s="231"/>
      <c r="O378" s="231"/>
      <c r="P378" s="231"/>
      <c r="Q378" s="231"/>
      <c r="R378" s="231"/>
      <c r="S378" s="231"/>
      <c r="T378" s="232"/>
      <c r="AT378" s="233" t="s">
        <v>164</v>
      </c>
      <c r="AU378" s="233" t="s">
        <v>90</v>
      </c>
      <c r="AV378" s="15" t="s">
        <v>162</v>
      </c>
      <c r="AW378" s="15" t="s">
        <v>34</v>
      </c>
      <c r="AX378" s="15" t="s">
        <v>88</v>
      </c>
      <c r="AY378" s="233" t="s">
        <v>155</v>
      </c>
    </row>
    <row r="379" spans="1:65" s="2" customFormat="1" ht="24.2" customHeight="1">
      <c r="A379" s="35"/>
      <c r="B379" s="36"/>
      <c r="C379" s="188" t="s">
        <v>357</v>
      </c>
      <c r="D379" s="188" t="s">
        <v>158</v>
      </c>
      <c r="E379" s="189" t="s">
        <v>358</v>
      </c>
      <c r="F379" s="190" t="s">
        <v>359</v>
      </c>
      <c r="G379" s="191" t="s">
        <v>98</v>
      </c>
      <c r="H379" s="192">
        <v>3.173</v>
      </c>
      <c r="I379" s="193"/>
      <c r="J379" s="194">
        <f>ROUND(I379*H379,2)</f>
        <v>0</v>
      </c>
      <c r="K379" s="190" t="s">
        <v>161</v>
      </c>
      <c r="L379" s="40"/>
      <c r="M379" s="195" t="s">
        <v>1</v>
      </c>
      <c r="N379" s="196" t="s">
        <v>45</v>
      </c>
      <c r="O379" s="72"/>
      <c r="P379" s="197">
        <f>O379*H379</f>
        <v>0</v>
      </c>
      <c r="Q379" s="197">
        <v>0</v>
      </c>
      <c r="R379" s="197">
        <f>Q379*H379</f>
        <v>0</v>
      </c>
      <c r="S379" s="197">
        <v>1.8</v>
      </c>
      <c r="T379" s="198">
        <f>S379*H379</f>
        <v>5.7114000000000003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199" t="s">
        <v>162</v>
      </c>
      <c r="AT379" s="199" t="s">
        <v>158</v>
      </c>
      <c r="AU379" s="199" t="s">
        <v>90</v>
      </c>
      <c r="AY379" s="18" t="s">
        <v>155</v>
      </c>
      <c r="BE379" s="200">
        <f>IF(N379="základní",J379,0)</f>
        <v>0</v>
      </c>
      <c r="BF379" s="200">
        <f>IF(N379="snížená",J379,0)</f>
        <v>0</v>
      </c>
      <c r="BG379" s="200">
        <f>IF(N379="zákl. přenesená",J379,0)</f>
        <v>0</v>
      </c>
      <c r="BH379" s="200">
        <f>IF(N379="sníž. přenesená",J379,0)</f>
        <v>0</v>
      </c>
      <c r="BI379" s="200">
        <f>IF(N379="nulová",J379,0)</f>
        <v>0</v>
      </c>
      <c r="BJ379" s="18" t="s">
        <v>88</v>
      </c>
      <c r="BK379" s="200">
        <f>ROUND(I379*H379,2)</f>
        <v>0</v>
      </c>
      <c r="BL379" s="18" t="s">
        <v>162</v>
      </c>
      <c r="BM379" s="199" t="s">
        <v>360</v>
      </c>
    </row>
    <row r="380" spans="1:65" s="13" customFormat="1" ht="11.25">
      <c r="B380" s="201"/>
      <c r="C380" s="202"/>
      <c r="D380" s="203" t="s">
        <v>164</v>
      </c>
      <c r="E380" s="204" t="s">
        <v>1</v>
      </c>
      <c r="F380" s="205" t="s">
        <v>165</v>
      </c>
      <c r="G380" s="202"/>
      <c r="H380" s="204" t="s">
        <v>1</v>
      </c>
      <c r="I380" s="206"/>
      <c r="J380" s="202"/>
      <c r="K380" s="202"/>
      <c r="L380" s="207"/>
      <c r="M380" s="208"/>
      <c r="N380" s="209"/>
      <c r="O380" s="209"/>
      <c r="P380" s="209"/>
      <c r="Q380" s="209"/>
      <c r="R380" s="209"/>
      <c r="S380" s="209"/>
      <c r="T380" s="210"/>
      <c r="AT380" s="211" t="s">
        <v>164</v>
      </c>
      <c r="AU380" s="211" t="s">
        <v>90</v>
      </c>
      <c r="AV380" s="13" t="s">
        <v>88</v>
      </c>
      <c r="AW380" s="13" t="s">
        <v>34</v>
      </c>
      <c r="AX380" s="13" t="s">
        <v>80</v>
      </c>
      <c r="AY380" s="211" t="s">
        <v>155</v>
      </c>
    </row>
    <row r="381" spans="1:65" s="13" customFormat="1" ht="11.25">
      <c r="B381" s="201"/>
      <c r="C381" s="202"/>
      <c r="D381" s="203" t="s">
        <v>164</v>
      </c>
      <c r="E381" s="204" t="s">
        <v>1</v>
      </c>
      <c r="F381" s="205" t="s">
        <v>355</v>
      </c>
      <c r="G381" s="202"/>
      <c r="H381" s="204" t="s">
        <v>1</v>
      </c>
      <c r="I381" s="206"/>
      <c r="J381" s="202"/>
      <c r="K381" s="202"/>
      <c r="L381" s="207"/>
      <c r="M381" s="208"/>
      <c r="N381" s="209"/>
      <c r="O381" s="209"/>
      <c r="P381" s="209"/>
      <c r="Q381" s="209"/>
      <c r="R381" s="209"/>
      <c r="S381" s="209"/>
      <c r="T381" s="210"/>
      <c r="AT381" s="211" t="s">
        <v>164</v>
      </c>
      <c r="AU381" s="211" t="s">
        <v>90</v>
      </c>
      <c r="AV381" s="13" t="s">
        <v>88</v>
      </c>
      <c r="AW381" s="13" t="s">
        <v>34</v>
      </c>
      <c r="AX381" s="13" t="s">
        <v>80</v>
      </c>
      <c r="AY381" s="211" t="s">
        <v>155</v>
      </c>
    </row>
    <row r="382" spans="1:65" s="13" customFormat="1" ht="11.25">
      <c r="B382" s="201"/>
      <c r="C382" s="202"/>
      <c r="D382" s="203" t="s">
        <v>164</v>
      </c>
      <c r="E382" s="204" t="s">
        <v>1</v>
      </c>
      <c r="F382" s="205" t="s">
        <v>349</v>
      </c>
      <c r="G382" s="202"/>
      <c r="H382" s="204" t="s">
        <v>1</v>
      </c>
      <c r="I382" s="206"/>
      <c r="J382" s="202"/>
      <c r="K382" s="202"/>
      <c r="L382" s="207"/>
      <c r="M382" s="208"/>
      <c r="N382" s="209"/>
      <c r="O382" s="209"/>
      <c r="P382" s="209"/>
      <c r="Q382" s="209"/>
      <c r="R382" s="209"/>
      <c r="S382" s="209"/>
      <c r="T382" s="210"/>
      <c r="AT382" s="211" t="s">
        <v>164</v>
      </c>
      <c r="AU382" s="211" t="s">
        <v>90</v>
      </c>
      <c r="AV382" s="13" t="s">
        <v>88</v>
      </c>
      <c r="AW382" s="13" t="s">
        <v>34</v>
      </c>
      <c r="AX382" s="13" t="s">
        <v>80</v>
      </c>
      <c r="AY382" s="211" t="s">
        <v>155</v>
      </c>
    </row>
    <row r="383" spans="1:65" s="13" customFormat="1" ht="11.25">
      <c r="B383" s="201"/>
      <c r="C383" s="202"/>
      <c r="D383" s="203" t="s">
        <v>164</v>
      </c>
      <c r="E383" s="204" t="s">
        <v>1</v>
      </c>
      <c r="F383" s="205" t="s">
        <v>168</v>
      </c>
      <c r="G383" s="202"/>
      <c r="H383" s="204" t="s">
        <v>1</v>
      </c>
      <c r="I383" s="206"/>
      <c r="J383" s="202"/>
      <c r="K383" s="202"/>
      <c r="L383" s="207"/>
      <c r="M383" s="208"/>
      <c r="N383" s="209"/>
      <c r="O383" s="209"/>
      <c r="P383" s="209"/>
      <c r="Q383" s="209"/>
      <c r="R383" s="209"/>
      <c r="S383" s="209"/>
      <c r="T383" s="210"/>
      <c r="AT383" s="211" t="s">
        <v>164</v>
      </c>
      <c r="AU383" s="211" t="s">
        <v>90</v>
      </c>
      <c r="AV383" s="13" t="s">
        <v>88</v>
      </c>
      <c r="AW383" s="13" t="s">
        <v>34</v>
      </c>
      <c r="AX383" s="13" t="s">
        <v>80</v>
      </c>
      <c r="AY383" s="211" t="s">
        <v>155</v>
      </c>
    </row>
    <row r="384" spans="1:65" s="14" customFormat="1" ht="11.25">
      <c r="B384" s="212"/>
      <c r="C384" s="213"/>
      <c r="D384" s="203" t="s">
        <v>164</v>
      </c>
      <c r="E384" s="214" t="s">
        <v>1</v>
      </c>
      <c r="F384" s="215" t="s">
        <v>361</v>
      </c>
      <c r="G384" s="213"/>
      <c r="H384" s="216">
        <v>3.173</v>
      </c>
      <c r="I384" s="217"/>
      <c r="J384" s="213"/>
      <c r="K384" s="213"/>
      <c r="L384" s="218"/>
      <c r="M384" s="219"/>
      <c r="N384" s="220"/>
      <c r="O384" s="220"/>
      <c r="P384" s="220"/>
      <c r="Q384" s="220"/>
      <c r="R384" s="220"/>
      <c r="S384" s="220"/>
      <c r="T384" s="221"/>
      <c r="AT384" s="222" t="s">
        <v>164</v>
      </c>
      <c r="AU384" s="222" t="s">
        <v>90</v>
      </c>
      <c r="AV384" s="14" t="s">
        <v>90</v>
      </c>
      <c r="AW384" s="14" t="s">
        <v>34</v>
      </c>
      <c r="AX384" s="14" t="s">
        <v>80</v>
      </c>
      <c r="AY384" s="222" t="s">
        <v>155</v>
      </c>
    </row>
    <row r="385" spans="1:65" s="15" customFormat="1" ht="11.25">
      <c r="B385" s="223"/>
      <c r="C385" s="224"/>
      <c r="D385" s="203" t="s">
        <v>164</v>
      </c>
      <c r="E385" s="225" t="s">
        <v>1</v>
      </c>
      <c r="F385" s="226" t="s">
        <v>171</v>
      </c>
      <c r="G385" s="224"/>
      <c r="H385" s="227">
        <v>3.173</v>
      </c>
      <c r="I385" s="228"/>
      <c r="J385" s="224"/>
      <c r="K385" s="224"/>
      <c r="L385" s="229"/>
      <c r="M385" s="230"/>
      <c r="N385" s="231"/>
      <c r="O385" s="231"/>
      <c r="P385" s="231"/>
      <c r="Q385" s="231"/>
      <c r="R385" s="231"/>
      <c r="S385" s="231"/>
      <c r="T385" s="232"/>
      <c r="AT385" s="233" t="s">
        <v>164</v>
      </c>
      <c r="AU385" s="233" t="s">
        <v>90</v>
      </c>
      <c r="AV385" s="15" t="s">
        <v>162</v>
      </c>
      <c r="AW385" s="15" t="s">
        <v>34</v>
      </c>
      <c r="AX385" s="15" t="s">
        <v>88</v>
      </c>
      <c r="AY385" s="233" t="s">
        <v>155</v>
      </c>
    </row>
    <row r="386" spans="1:65" s="2" customFormat="1" ht="24.2" customHeight="1">
      <c r="A386" s="35"/>
      <c r="B386" s="36"/>
      <c r="C386" s="188" t="s">
        <v>362</v>
      </c>
      <c r="D386" s="188" t="s">
        <v>158</v>
      </c>
      <c r="E386" s="189" t="s">
        <v>363</v>
      </c>
      <c r="F386" s="190" t="s">
        <v>364</v>
      </c>
      <c r="G386" s="191" t="s">
        <v>98</v>
      </c>
      <c r="H386" s="192">
        <v>0.60799999999999998</v>
      </c>
      <c r="I386" s="193"/>
      <c r="J386" s="194">
        <f>ROUND(I386*H386,2)</f>
        <v>0</v>
      </c>
      <c r="K386" s="190" t="s">
        <v>161</v>
      </c>
      <c r="L386" s="40"/>
      <c r="M386" s="195" t="s">
        <v>1</v>
      </c>
      <c r="N386" s="196" t="s">
        <v>45</v>
      </c>
      <c r="O386" s="72"/>
      <c r="P386" s="197">
        <f>O386*H386</f>
        <v>0</v>
      </c>
      <c r="Q386" s="197">
        <v>0</v>
      </c>
      <c r="R386" s="197">
        <f>Q386*H386</f>
        <v>0</v>
      </c>
      <c r="S386" s="197">
        <v>1.8</v>
      </c>
      <c r="T386" s="198">
        <f>S386*H386</f>
        <v>1.0944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199" t="s">
        <v>162</v>
      </c>
      <c r="AT386" s="199" t="s">
        <v>158</v>
      </c>
      <c r="AU386" s="199" t="s">
        <v>90</v>
      </c>
      <c r="AY386" s="18" t="s">
        <v>155</v>
      </c>
      <c r="BE386" s="200">
        <f>IF(N386="základní",J386,0)</f>
        <v>0</v>
      </c>
      <c r="BF386" s="200">
        <f>IF(N386="snížená",J386,0)</f>
        <v>0</v>
      </c>
      <c r="BG386" s="200">
        <f>IF(N386="zákl. přenesená",J386,0)</f>
        <v>0</v>
      </c>
      <c r="BH386" s="200">
        <f>IF(N386="sníž. přenesená",J386,0)</f>
        <v>0</v>
      </c>
      <c r="BI386" s="200">
        <f>IF(N386="nulová",J386,0)</f>
        <v>0</v>
      </c>
      <c r="BJ386" s="18" t="s">
        <v>88</v>
      </c>
      <c r="BK386" s="200">
        <f>ROUND(I386*H386,2)</f>
        <v>0</v>
      </c>
      <c r="BL386" s="18" t="s">
        <v>162</v>
      </c>
      <c r="BM386" s="199" t="s">
        <v>365</v>
      </c>
    </row>
    <row r="387" spans="1:65" s="13" customFormat="1" ht="11.25">
      <c r="B387" s="201"/>
      <c r="C387" s="202"/>
      <c r="D387" s="203" t="s">
        <v>164</v>
      </c>
      <c r="E387" s="204" t="s">
        <v>1</v>
      </c>
      <c r="F387" s="205" t="s">
        <v>165</v>
      </c>
      <c r="G387" s="202"/>
      <c r="H387" s="204" t="s">
        <v>1</v>
      </c>
      <c r="I387" s="206"/>
      <c r="J387" s="202"/>
      <c r="K387" s="202"/>
      <c r="L387" s="207"/>
      <c r="M387" s="208"/>
      <c r="N387" s="209"/>
      <c r="O387" s="209"/>
      <c r="P387" s="209"/>
      <c r="Q387" s="209"/>
      <c r="R387" s="209"/>
      <c r="S387" s="209"/>
      <c r="T387" s="210"/>
      <c r="AT387" s="211" t="s">
        <v>164</v>
      </c>
      <c r="AU387" s="211" t="s">
        <v>90</v>
      </c>
      <c r="AV387" s="13" t="s">
        <v>88</v>
      </c>
      <c r="AW387" s="13" t="s">
        <v>34</v>
      </c>
      <c r="AX387" s="13" t="s">
        <v>80</v>
      </c>
      <c r="AY387" s="211" t="s">
        <v>155</v>
      </c>
    </row>
    <row r="388" spans="1:65" s="13" customFormat="1" ht="11.25">
      <c r="B388" s="201"/>
      <c r="C388" s="202"/>
      <c r="D388" s="203" t="s">
        <v>164</v>
      </c>
      <c r="E388" s="204" t="s">
        <v>1</v>
      </c>
      <c r="F388" s="205" t="s">
        <v>355</v>
      </c>
      <c r="G388" s="202"/>
      <c r="H388" s="204" t="s">
        <v>1</v>
      </c>
      <c r="I388" s="206"/>
      <c r="J388" s="202"/>
      <c r="K388" s="202"/>
      <c r="L388" s="207"/>
      <c r="M388" s="208"/>
      <c r="N388" s="209"/>
      <c r="O388" s="209"/>
      <c r="P388" s="209"/>
      <c r="Q388" s="209"/>
      <c r="R388" s="209"/>
      <c r="S388" s="209"/>
      <c r="T388" s="210"/>
      <c r="AT388" s="211" t="s">
        <v>164</v>
      </c>
      <c r="AU388" s="211" t="s">
        <v>90</v>
      </c>
      <c r="AV388" s="13" t="s">
        <v>88</v>
      </c>
      <c r="AW388" s="13" t="s">
        <v>34</v>
      </c>
      <c r="AX388" s="13" t="s">
        <v>80</v>
      </c>
      <c r="AY388" s="211" t="s">
        <v>155</v>
      </c>
    </row>
    <row r="389" spans="1:65" s="13" customFormat="1" ht="11.25">
      <c r="B389" s="201"/>
      <c r="C389" s="202"/>
      <c r="D389" s="203" t="s">
        <v>164</v>
      </c>
      <c r="E389" s="204" t="s">
        <v>1</v>
      </c>
      <c r="F389" s="205" t="s">
        <v>349</v>
      </c>
      <c r="G389" s="202"/>
      <c r="H389" s="204" t="s">
        <v>1</v>
      </c>
      <c r="I389" s="206"/>
      <c r="J389" s="202"/>
      <c r="K389" s="202"/>
      <c r="L389" s="207"/>
      <c r="M389" s="208"/>
      <c r="N389" s="209"/>
      <c r="O389" s="209"/>
      <c r="P389" s="209"/>
      <c r="Q389" s="209"/>
      <c r="R389" s="209"/>
      <c r="S389" s="209"/>
      <c r="T389" s="210"/>
      <c r="AT389" s="211" t="s">
        <v>164</v>
      </c>
      <c r="AU389" s="211" t="s">
        <v>90</v>
      </c>
      <c r="AV389" s="13" t="s">
        <v>88</v>
      </c>
      <c r="AW389" s="13" t="s">
        <v>34</v>
      </c>
      <c r="AX389" s="13" t="s">
        <v>80</v>
      </c>
      <c r="AY389" s="211" t="s">
        <v>155</v>
      </c>
    </row>
    <row r="390" spans="1:65" s="13" customFormat="1" ht="11.25">
      <c r="B390" s="201"/>
      <c r="C390" s="202"/>
      <c r="D390" s="203" t="s">
        <v>164</v>
      </c>
      <c r="E390" s="204" t="s">
        <v>1</v>
      </c>
      <c r="F390" s="205" t="s">
        <v>168</v>
      </c>
      <c r="G390" s="202"/>
      <c r="H390" s="204" t="s">
        <v>1</v>
      </c>
      <c r="I390" s="206"/>
      <c r="J390" s="202"/>
      <c r="K390" s="202"/>
      <c r="L390" s="207"/>
      <c r="M390" s="208"/>
      <c r="N390" s="209"/>
      <c r="O390" s="209"/>
      <c r="P390" s="209"/>
      <c r="Q390" s="209"/>
      <c r="R390" s="209"/>
      <c r="S390" s="209"/>
      <c r="T390" s="210"/>
      <c r="AT390" s="211" t="s">
        <v>164</v>
      </c>
      <c r="AU390" s="211" t="s">
        <v>90</v>
      </c>
      <c r="AV390" s="13" t="s">
        <v>88</v>
      </c>
      <c r="AW390" s="13" t="s">
        <v>34</v>
      </c>
      <c r="AX390" s="13" t="s">
        <v>80</v>
      </c>
      <c r="AY390" s="211" t="s">
        <v>155</v>
      </c>
    </row>
    <row r="391" spans="1:65" s="14" customFormat="1" ht="11.25">
      <c r="B391" s="212"/>
      <c r="C391" s="213"/>
      <c r="D391" s="203" t="s">
        <v>164</v>
      </c>
      <c r="E391" s="214" t="s">
        <v>1</v>
      </c>
      <c r="F391" s="215" t="s">
        <v>366</v>
      </c>
      <c r="G391" s="213"/>
      <c r="H391" s="216">
        <v>0.60799999999999998</v>
      </c>
      <c r="I391" s="217"/>
      <c r="J391" s="213"/>
      <c r="K391" s="213"/>
      <c r="L391" s="218"/>
      <c r="M391" s="219"/>
      <c r="N391" s="220"/>
      <c r="O391" s="220"/>
      <c r="P391" s="220"/>
      <c r="Q391" s="220"/>
      <c r="R391" s="220"/>
      <c r="S391" s="220"/>
      <c r="T391" s="221"/>
      <c r="AT391" s="222" t="s">
        <v>164</v>
      </c>
      <c r="AU391" s="222" t="s">
        <v>90</v>
      </c>
      <c r="AV391" s="14" t="s">
        <v>90</v>
      </c>
      <c r="AW391" s="14" t="s">
        <v>34</v>
      </c>
      <c r="AX391" s="14" t="s">
        <v>80</v>
      </c>
      <c r="AY391" s="222" t="s">
        <v>155</v>
      </c>
    </row>
    <row r="392" spans="1:65" s="15" customFormat="1" ht="11.25">
      <c r="B392" s="223"/>
      <c r="C392" s="224"/>
      <c r="D392" s="203" t="s">
        <v>164</v>
      </c>
      <c r="E392" s="225" t="s">
        <v>1</v>
      </c>
      <c r="F392" s="226" t="s">
        <v>171</v>
      </c>
      <c r="G392" s="224"/>
      <c r="H392" s="227">
        <v>0.60799999999999998</v>
      </c>
      <c r="I392" s="228"/>
      <c r="J392" s="224"/>
      <c r="K392" s="224"/>
      <c r="L392" s="229"/>
      <c r="M392" s="230"/>
      <c r="N392" s="231"/>
      <c r="O392" s="231"/>
      <c r="P392" s="231"/>
      <c r="Q392" s="231"/>
      <c r="R392" s="231"/>
      <c r="S392" s="231"/>
      <c r="T392" s="232"/>
      <c r="AT392" s="233" t="s">
        <v>164</v>
      </c>
      <c r="AU392" s="233" t="s">
        <v>90</v>
      </c>
      <c r="AV392" s="15" t="s">
        <v>162</v>
      </c>
      <c r="AW392" s="15" t="s">
        <v>34</v>
      </c>
      <c r="AX392" s="15" t="s">
        <v>88</v>
      </c>
      <c r="AY392" s="233" t="s">
        <v>155</v>
      </c>
    </row>
    <row r="393" spans="1:65" s="2" customFormat="1" ht="24.2" customHeight="1">
      <c r="A393" s="35"/>
      <c r="B393" s="36"/>
      <c r="C393" s="188" t="s">
        <v>367</v>
      </c>
      <c r="D393" s="188" t="s">
        <v>158</v>
      </c>
      <c r="E393" s="189" t="s">
        <v>368</v>
      </c>
      <c r="F393" s="190" t="s">
        <v>369</v>
      </c>
      <c r="G393" s="191" t="s">
        <v>98</v>
      </c>
      <c r="H393" s="192">
        <v>7.6079999999999997</v>
      </c>
      <c r="I393" s="193"/>
      <c r="J393" s="194">
        <f>ROUND(I393*H393,2)</f>
        <v>0</v>
      </c>
      <c r="K393" s="190" t="s">
        <v>1</v>
      </c>
      <c r="L393" s="40"/>
      <c r="M393" s="195" t="s">
        <v>1</v>
      </c>
      <c r="N393" s="196" t="s">
        <v>45</v>
      </c>
      <c r="O393" s="72"/>
      <c r="P393" s="197">
        <f>O393*H393</f>
        <v>0</v>
      </c>
      <c r="Q393" s="197">
        <v>0</v>
      </c>
      <c r="R393" s="197">
        <f>Q393*H393</f>
        <v>0</v>
      </c>
      <c r="S393" s="197">
        <v>1.4</v>
      </c>
      <c r="T393" s="198">
        <f>S393*H393</f>
        <v>10.651199999999999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199" t="s">
        <v>162</v>
      </c>
      <c r="AT393" s="199" t="s">
        <v>158</v>
      </c>
      <c r="AU393" s="199" t="s">
        <v>90</v>
      </c>
      <c r="AY393" s="18" t="s">
        <v>155</v>
      </c>
      <c r="BE393" s="200">
        <f>IF(N393="základní",J393,0)</f>
        <v>0</v>
      </c>
      <c r="BF393" s="200">
        <f>IF(N393="snížená",J393,0)</f>
        <v>0</v>
      </c>
      <c r="BG393" s="200">
        <f>IF(N393="zákl. přenesená",J393,0)</f>
        <v>0</v>
      </c>
      <c r="BH393" s="200">
        <f>IF(N393="sníž. přenesená",J393,0)</f>
        <v>0</v>
      </c>
      <c r="BI393" s="200">
        <f>IF(N393="nulová",J393,0)</f>
        <v>0</v>
      </c>
      <c r="BJ393" s="18" t="s">
        <v>88</v>
      </c>
      <c r="BK393" s="200">
        <f>ROUND(I393*H393,2)</f>
        <v>0</v>
      </c>
      <c r="BL393" s="18" t="s">
        <v>162</v>
      </c>
      <c r="BM393" s="199" t="s">
        <v>370</v>
      </c>
    </row>
    <row r="394" spans="1:65" s="13" customFormat="1" ht="11.25">
      <c r="B394" s="201"/>
      <c r="C394" s="202"/>
      <c r="D394" s="203" t="s">
        <v>164</v>
      </c>
      <c r="E394" s="204" t="s">
        <v>1</v>
      </c>
      <c r="F394" s="205" t="s">
        <v>165</v>
      </c>
      <c r="G394" s="202"/>
      <c r="H394" s="204" t="s">
        <v>1</v>
      </c>
      <c r="I394" s="206"/>
      <c r="J394" s="202"/>
      <c r="K394" s="202"/>
      <c r="L394" s="207"/>
      <c r="M394" s="208"/>
      <c r="N394" s="209"/>
      <c r="O394" s="209"/>
      <c r="P394" s="209"/>
      <c r="Q394" s="209"/>
      <c r="R394" s="209"/>
      <c r="S394" s="209"/>
      <c r="T394" s="210"/>
      <c r="AT394" s="211" t="s">
        <v>164</v>
      </c>
      <c r="AU394" s="211" t="s">
        <v>90</v>
      </c>
      <c r="AV394" s="13" t="s">
        <v>88</v>
      </c>
      <c r="AW394" s="13" t="s">
        <v>34</v>
      </c>
      <c r="AX394" s="13" t="s">
        <v>80</v>
      </c>
      <c r="AY394" s="211" t="s">
        <v>155</v>
      </c>
    </row>
    <row r="395" spans="1:65" s="13" customFormat="1" ht="11.25">
      <c r="B395" s="201"/>
      <c r="C395" s="202"/>
      <c r="D395" s="203" t="s">
        <v>164</v>
      </c>
      <c r="E395" s="204" t="s">
        <v>1</v>
      </c>
      <c r="F395" s="205" t="s">
        <v>225</v>
      </c>
      <c r="G395" s="202"/>
      <c r="H395" s="204" t="s">
        <v>1</v>
      </c>
      <c r="I395" s="206"/>
      <c r="J395" s="202"/>
      <c r="K395" s="202"/>
      <c r="L395" s="207"/>
      <c r="M395" s="208"/>
      <c r="N395" s="209"/>
      <c r="O395" s="209"/>
      <c r="P395" s="209"/>
      <c r="Q395" s="209"/>
      <c r="R395" s="209"/>
      <c r="S395" s="209"/>
      <c r="T395" s="210"/>
      <c r="AT395" s="211" t="s">
        <v>164</v>
      </c>
      <c r="AU395" s="211" t="s">
        <v>90</v>
      </c>
      <c r="AV395" s="13" t="s">
        <v>88</v>
      </c>
      <c r="AW395" s="13" t="s">
        <v>34</v>
      </c>
      <c r="AX395" s="13" t="s">
        <v>80</v>
      </c>
      <c r="AY395" s="211" t="s">
        <v>155</v>
      </c>
    </row>
    <row r="396" spans="1:65" s="13" customFormat="1" ht="11.25">
      <c r="B396" s="201"/>
      <c r="C396" s="202"/>
      <c r="D396" s="203" t="s">
        <v>164</v>
      </c>
      <c r="E396" s="204" t="s">
        <v>1</v>
      </c>
      <c r="F396" s="205" t="s">
        <v>168</v>
      </c>
      <c r="G396" s="202"/>
      <c r="H396" s="204" t="s">
        <v>1</v>
      </c>
      <c r="I396" s="206"/>
      <c r="J396" s="202"/>
      <c r="K396" s="202"/>
      <c r="L396" s="207"/>
      <c r="M396" s="208"/>
      <c r="N396" s="209"/>
      <c r="O396" s="209"/>
      <c r="P396" s="209"/>
      <c r="Q396" s="209"/>
      <c r="R396" s="209"/>
      <c r="S396" s="209"/>
      <c r="T396" s="210"/>
      <c r="AT396" s="211" t="s">
        <v>164</v>
      </c>
      <c r="AU396" s="211" t="s">
        <v>90</v>
      </c>
      <c r="AV396" s="13" t="s">
        <v>88</v>
      </c>
      <c r="AW396" s="13" t="s">
        <v>34</v>
      </c>
      <c r="AX396" s="13" t="s">
        <v>80</v>
      </c>
      <c r="AY396" s="211" t="s">
        <v>155</v>
      </c>
    </row>
    <row r="397" spans="1:65" s="13" customFormat="1" ht="11.25">
      <c r="B397" s="201"/>
      <c r="C397" s="202"/>
      <c r="D397" s="203" t="s">
        <v>164</v>
      </c>
      <c r="E397" s="204" t="s">
        <v>1</v>
      </c>
      <c r="F397" s="205" t="s">
        <v>226</v>
      </c>
      <c r="G397" s="202"/>
      <c r="H397" s="204" t="s">
        <v>1</v>
      </c>
      <c r="I397" s="206"/>
      <c r="J397" s="202"/>
      <c r="K397" s="202"/>
      <c r="L397" s="207"/>
      <c r="M397" s="208"/>
      <c r="N397" s="209"/>
      <c r="O397" s="209"/>
      <c r="P397" s="209"/>
      <c r="Q397" s="209"/>
      <c r="R397" s="209"/>
      <c r="S397" s="209"/>
      <c r="T397" s="210"/>
      <c r="AT397" s="211" t="s">
        <v>164</v>
      </c>
      <c r="AU397" s="211" t="s">
        <v>90</v>
      </c>
      <c r="AV397" s="13" t="s">
        <v>88</v>
      </c>
      <c r="AW397" s="13" t="s">
        <v>34</v>
      </c>
      <c r="AX397" s="13" t="s">
        <v>80</v>
      </c>
      <c r="AY397" s="211" t="s">
        <v>155</v>
      </c>
    </row>
    <row r="398" spans="1:65" s="13" customFormat="1" ht="11.25">
      <c r="B398" s="201"/>
      <c r="C398" s="202"/>
      <c r="D398" s="203" t="s">
        <v>164</v>
      </c>
      <c r="E398" s="204" t="s">
        <v>1</v>
      </c>
      <c r="F398" s="205" t="s">
        <v>227</v>
      </c>
      <c r="G398" s="202"/>
      <c r="H398" s="204" t="s">
        <v>1</v>
      </c>
      <c r="I398" s="206"/>
      <c r="J398" s="202"/>
      <c r="K398" s="202"/>
      <c r="L398" s="207"/>
      <c r="M398" s="208"/>
      <c r="N398" s="209"/>
      <c r="O398" s="209"/>
      <c r="P398" s="209"/>
      <c r="Q398" s="209"/>
      <c r="R398" s="209"/>
      <c r="S398" s="209"/>
      <c r="T398" s="210"/>
      <c r="AT398" s="211" t="s">
        <v>164</v>
      </c>
      <c r="AU398" s="211" t="s">
        <v>90</v>
      </c>
      <c r="AV398" s="13" t="s">
        <v>88</v>
      </c>
      <c r="AW398" s="13" t="s">
        <v>34</v>
      </c>
      <c r="AX398" s="13" t="s">
        <v>80</v>
      </c>
      <c r="AY398" s="211" t="s">
        <v>155</v>
      </c>
    </row>
    <row r="399" spans="1:65" s="14" customFormat="1" ht="11.25">
      <c r="B399" s="212"/>
      <c r="C399" s="213"/>
      <c r="D399" s="203" t="s">
        <v>164</v>
      </c>
      <c r="E399" s="214" t="s">
        <v>1</v>
      </c>
      <c r="F399" s="215" t="s">
        <v>371</v>
      </c>
      <c r="G399" s="213"/>
      <c r="H399" s="216">
        <v>7.6079999999999997</v>
      </c>
      <c r="I399" s="217"/>
      <c r="J399" s="213"/>
      <c r="K399" s="213"/>
      <c r="L399" s="218"/>
      <c r="M399" s="219"/>
      <c r="N399" s="220"/>
      <c r="O399" s="220"/>
      <c r="P399" s="220"/>
      <c r="Q399" s="220"/>
      <c r="R399" s="220"/>
      <c r="S399" s="220"/>
      <c r="T399" s="221"/>
      <c r="AT399" s="222" t="s">
        <v>164</v>
      </c>
      <c r="AU399" s="222" t="s">
        <v>90</v>
      </c>
      <c r="AV399" s="14" t="s">
        <v>90</v>
      </c>
      <c r="AW399" s="14" t="s">
        <v>34</v>
      </c>
      <c r="AX399" s="14" t="s">
        <v>80</v>
      </c>
      <c r="AY399" s="222" t="s">
        <v>155</v>
      </c>
    </row>
    <row r="400" spans="1:65" s="15" customFormat="1" ht="11.25">
      <c r="B400" s="223"/>
      <c r="C400" s="224"/>
      <c r="D400" s="203" t="s">
        <v>164</v>
      </c>
      <c r="E400" s="225" t="s">
        <v>1</v>
      </c>
      <c r="F400" s="226" t="s">
        <v>171</v>
      </c>
      <c r="G400" s="224"/>
      <c r="H400" s="227">
        <v>7.6079999999999997</v>
      </c>
      <c r="I400" s="228"/>
      <c r="J400" s="224"/>
      <c r="K400" s="224"/>
      <c r="L400" s="229"/>
      <c r="M400" s="230"/>
      <c r="N400" s="231"/>
      <c r="O400" s="231"/>
      <c r="P400" s="231"/>
      <c r="Q400" s="231"/>
      <c r="R400" s="231"/>
      <c r="S400" s="231"/>
      <c r="T400" s="232"/>
      <c r="AT400" s="233" t="s">
        <v>164</v>
      </c>
      <c r="AU400" s="233" t="s">
        <v>90</v>
      </c>
      <c r="AV400" s="15" t="s">
        <v>162</v>
      </c>
      <c r="AW400" s="15" t="s">
        <v>34</v>
      </c>
      <c r="AX400" s="15" t="s">
        <v>88</v>
      </c>
      <c r="AY400" s="233" t="s">
        <v>155</v>
      </c>
    </row>
    <row r="401" spans="1:65" s="2" customFormat="1" ht="24.2" customHeight="1">
      <c r="A401" s="35"/>
      <c r="B401" s="36"/>
      <c r="C401" s="188" t="s">
        <v>372</v>
      </c>
      <c r="D401" s="188" t="s">
        <v>158</v>
      </c>
      <c r="E401" s="189" t="s">
        <v>373</v>
      </c>
      <c r="F401" s="190" t="s">
        <v>374</v>
      </c>
      <c r="G401" s="191" t="s">
        <v>102</v>
      </c>
      <c r="H401" s="192">
        <v>1.093</v>
      </c>
      <c r="I401" s="193"/>
      <c r="J401" s="194">
        <f>ROUND(I401*H401,2)</f>
        <v>0</v>
      </c>
      <c r="K401" s="190" t="s">
        <v>161</v>
      </c>
      <c r="L401" s="40"/>
      <c r="M401" s="195" t="s">
        <v>1</v>
      </c>
      <c r="N401" s="196" t="s">
        <v>45</v>
      </c>
      <c r="O401" s="72"/>
      <c r="P401" s="197">
        <f>O401*H401</f>
        <v>0</v>
      </c>
      <c r="Q401" s="197">
        <v>0</v>
      </c>
      <c r="R401" s="197">
        <f>Q401*H401</f>
        <v>0</v>
      </c>
      <c r="S401" s="197">
        <v>0.25</v>
      </c>
      <c r="T401" s="198">
        <f>S401*H401</f>
        <v>0.27324999999999999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199" t="s">
        <v>162</v>
      </c>
      <c r="AT401" s="199" t="s">
        <v>158</v>
      </c>
      <c r="AU401" s="199" t="s">
        <v>90</v>
      </c>
      <c r="AY401" s="18" t="s">
        <v>155</v>
      </c>
      <c r="BE401" s="200">
        <f>IF(N401="základní",J401,0)</f>
        <v>0</v>
      </c>
      <c r="BF401" s="200">
        <f>IF(N401="snížená",J401,0)</f>
        <v>0</v>
      </c>
      <c r="BG401" s="200">
        <f>IF(N401="zákl. přenesená",J401,0)</f>
        <v>0</v>
      </c>
      <c r="BH401" s="200">
        <f>IF(N401="sníž. přenesená",J401,0)</f>
        <v>0</v>
      </c>
      <c r="BI401" s="200">
        <f>IF(N401="nulová",J401,0)</f>
        <v>0</v>
      </c>
      <c r="BJ401" s="18" t="s">
        <v>88</v>
      </c>
      <c r="BK401" s="200">
        <f>ROUND(I401*H401,2)</f>
        <v>0</v>
      </c>
      <c r="BL401" s="18" t="s">
        <v>162</v>
      </c>
      <c r="BM401" s="199" t="s">
        <v>375</v>
      </c>
    </row>
    <row r="402" spans="1:65" s="13" customFormat="1" ht="11.25">
      <c r="B402" s="201"/>
      <c r="C402" s="202"/>
      <c r="D402" s="203" t="s">
        <v>164</v>
      </c>
      <c r="E402" s="204" t="s">
        <v>1</v>
      </c>
      <c r="F402" s="205" t="s">
        <v>165</v>
      </c>
      <c r="G402" s="202"/>
      <c r="H402" s="204" t="s">
        <v>1</v>
      </c>
      <c r="I402" s="206"/>
      <c r="J402" s="202"/>
      <c r="K402" s="202"/>
      <c r="L402" s="207"/>
      <c r="M402" s="208"/>
      <c r="N402" s="209"/>
      <c r="O402" s="209"/>
      <c r="P402" s="209"/>
      <c r="Q402" s="209"/>
      <c r="R402" s="209"/>
      <c r="S402" s="209"/>
      <c r="T402" s="210"/>
      <c r="AT402" s="211" t="s">
        <v>164</v>
      </c>
      <c r="AU402" s="211" t="s">
        <v>90</v>
      </c>
      <c r="AV402" s="13" t="s">
        <v>88</v>
      </c>
      <c r="AW402" s="13" t="s">
        <v>34</v>
      </c>
      <c r="AX402" s="13" t="s">
        <v>80</v>
      </c>
      <c r="AY402" s="211" t="s">
        <v>155</v>
      </c>
    </row>
    <row r="403" spans="1:65" s="13" customFormat="1" ht="11.25">
      <c r="B403" s="201"/>
      <c r="C403" s="202"/>
      <c r="D403" s="203" t="s">
        <v>164</v>
      </c>
      <c r="E403" s="204" t="s">
        <v>1</v>
      </c>
      <c r="F403" s="205" t="s">
        <v>355</v>
      </c>
      <c r="G403" s="202"/>
      <c r="H403" s="204" t="s">
        <v>1</v>
      </c>
      <c r="I403" s="206"/>
      <c r="J403" s="202"/>
      <c r="K403" s="202"/>
      <c r="L403" s="207"/>
      <c r="M403" s="208"/>
      <c r="N403" s="209"/>
      <c r="O403" s="209"/>
      <c r="P403" s="209"/>
      <c r="Q403" s="209"/>
      <c r="R403" s="209"/>
      <c r="S403" s="209"/>
      <c r="T403" s="210"/>
      <c r="AT403" s="211" t="s">
        <v>164</v>
      </c>
      <c r="AU403" s="211" t="s">
        <v>90</v>
      </c>
      <c r="AV403" s="13" t="s">
        <v>88</v>
      </c>
      <c r="AW403" s="13" t="s">
        <v>34</v>
      </c>
      <c r="AX403" s="13" t="s">
        <v>80</v>
      </c>
      <c r="AY403" s="211" t="s">
        <v>155</v>
      </c>
    </row>
    <row r="404" spans="1:65" s="13" customFormat="1" ht="11.25">
      <c r="B404" s="201"/>
      <c r="C404" s="202"/>
      <c r="D404" s="203" t="s">
        <v>164</v>
      </c>
      <c r="E404" s="204" t="s">
        <v>1</v>
      </c>
      <c r="F404" s="205" t="s">
        <v>166</v>
      </c>
      <c r="G404" s="202"/>
      <c r="H404" s="204" t="s">
        <v>1</v>
      </c>
      <c r="I404" s="206"/>
      <c r="J404" s="202"/>
      <c r="K404" s="202"/>
      <c r="L404" s="207"/>
      <c r="M404" s="208"/>
      <c r="N404" s="209"/>
      <c r="O404" s="209"/>
      <c r="P404" s="209"/>
      <c r="Q404" s="209"/>
      <c r="R404" s="209"/>
      <c r="S404" s="209"/>
      <c r="T404" s="210"/>
      <c r="AT404" s="211" t="s">
        <v>164</v>
      </c>
      <c r="AU404" s="211" t="s">
        <v>90</v>
      </c>
      <c r="AV404" s="13" t="s">
        <v>88</v>
      </c>
      <c r="AW404" s="13" t="s">
        <v>34</v>
      </c>
      <c r="AX404" s="13" t="s">
        <v>80</v>
      </c>
      <c r="AY404" s="211" t="s">
        <v>155</v>
      </c>
    </row>
    <row r="405" spans="1:65" s="13" customFormat="1" ht="11.25">
      <c r="B405" s="201"/>
      <c r="C405" s="202"/>
      <c r="D405" s="203" t="s">
        <v>164</v>
      </c>
      <c r="E405" s="204" t="s">
        <v>1</v>
      </c>
      <c r="F405" s="205" t="s">
        <v>216</v>
      </c>
      <c r="G405" s="202"/>
      <c r="H405" s="204" t="s">
        <v>1</v>
      </c>
      <c r="I405" s="206"/>
      <c r="J405" s="202"/>
      <c r="K405" s="202"/>
      <c r="L405" s="207"/>
      <c r="M405" s="208"/>
      <c r="N405" s="209"/>
      <c r="O405" s="209"/>
      <c r="P405" s="209"/>
      <c r="Q405" s="209"/>
      <c r="R405" s="209"/>
      <c r="S405" s="209"/>
      <c r="T405" s="210"/>
      <c r="AT405" s="211" t="s">
        <v>164</v>
      </c>
      <c r="AU405" s="211" t="s">
        <v>90</v>
      </c>
      <c r="AV405" s="13" t="s">
        <v>88</v>
      </c>
      <c r="AW405" s="13" t="s">
        <v>34</v>
      </c>
      <c r="AX405" s="13" t="s">
        <v>80</v>
      </c>
      <c r="AY405" s="211" t="s">
        <v>155</v>
      </c>
    </row>
    <row r="406" spans="1:65" s="13" customFormat="1" ht="11.25">
      <c r="B406" s="201"/>
      <c r="C406" s="202"/>
      <c r="D406" s="203" t="s">
        <v>164</v>
      </c>
      <c r="E406" s="204" t="s">
        <v>1</v>
      </c>
      <c r="F406" s="205" t="s">
        <v>217</v>
      </c>
      <c r="G406" s="202"/>
      <c r="H406" s="204" t="s">
        <v>1</v>
      </c>
      <c r="I406" s="206"/>
      <c r="J406" s="202"/>
      <c r="K406" s="202"/>
      <c r="L406" s="207"/>
      <c r="M406" s="208"/>
      <c r="N406" s="209"/>
      <c r="O406" s="209"/>
      <c r="P406" s="209"/>
      <c r="Q406" s="209"/>
      <c r="R406" s="209"/>
      <c r="S406" s="209"/>
      <c r="T406" s="210"/>
      <c r="AT406" s="211" t="s">
        <v>164</v>
      </c>
      <c r="AU406" s="211" t="s">
        <v>90</v>
      </c>
      <c r="AV406" s="13" t="s">
        <v>88</v>
      </c>
      <c r="AW406" s="13" t="s">
        <v>34</v>
      </c>
      <c r="AX406" s="13" t="s">
        <v>80</v>
      </c>
      <c r="AY406" s="211" t="s">
        <v>155</v>
      </c>
    </row>
    <row r="407" spans="1:65" s="14" customFormat="1" ht="11.25">
      <c r="B407" s="212"/>
      <c r="C407" s="213"/>
      <c r="D407" s="203" t="s">
        <v>164</v>
      </c>
      <c r="E407" s="214" t="s">
        <v>1</v>
      </c>
      <c r="F407" s="215" t="s">
        <v>218</v>
      </c>
      <c r="G407" s="213"/>
      <c r="H407" s="216">
        <v>0.35499999999999998</v>
      </c>
      <c r="I407" s="217"/>
      <c r="J407" s="213"/>
      <c r="K407" s="213"/>
      <c r="L407" s="218"/>
      <c r="M407" s="219"/>
      <c r="N407" s="220"/>
      <c r="O407" s="220"/>
      <c r="P407" s="220"/>
      <c r="Q407" s="220"/>
      <c r="R407" s="220"/>
      <c r="S407" s="220"/>
      <c r="T407" s="221"/>
      <c r="AT407" s="222" t="s">
        <v>164</v>
      </c>
      <c r="AU407" s="222" t="s">
        <v>90</v>
      </c>
      <c r="AV407" s="14" t="s">
        <v>90</v>
      </c>
      <c r="AW407" s="14" t="s">
        <v>34</v>
      </c>
      <c r="AX407" s="14" t="s">
        <v>80</v>
      </c>
      <c r="AY407" s="222" t="s">
        <v>155</v>
      </c>
    </row>
    <row r="408" spans="1:65" s="14" customFormat="1" ht="11.25">
      <c r="B408" s="212"/>
      <c r="C408" s="213"/>
      <c r="D408" s="203" t="s">
        <v>164</v>
      </c>
      <c r="E408" s="214" t="s">
        <v>1</v>
      </c>
      <c r="F408" s="215" t="s">
        <v>219</v>
      </c>
      <c r="G408" s="213"/>
      <c r="H408" s="216">
        <v>0.36299999999999999</v>
      </c>
      <c r="I408" s="217"/>
      <c r="J408" s="213"/>
      <c r="K408" s="213"/>
      <c r="L408" s="218"/>
      <c r="M408" s="219"/>
      <c r="N408" s="220"/>
      <c r="O408" s="220"/>
      <c r="P408" s="220"/>
      <c r="Q408" s="220"/>
      <c r="R408" s="220"/>
      <c r="S408" s="220"/>
      <c r="T408" s="221"/>
      <c r="AT408" s="222" t="s">
        <v>164</v>
      </c>
      <c r="AU408" s="222" t="s">
        <v>90</v>
      </c>
      <c r="AV408" s="14" t="s">
        <v>90</v>
      </c>
      <c r="AW408" s="14" t="s">
        <v>34</v>
      </c>
      <c r="AX408" s="14" t="s">
        <v>80</v>
      </c>
      <c r="AY408" s="222" t="s">
        <v>155</v>
      </c>
    </row>
    <row r="409" spans="1:65" s="14" customFormat="1" ht="11.25">
      <c r="B409" s="212"/>
      <c r="C409" s="213"/>
      <c r="D409" s="203" t="s">
        <v>164</v>
      </c>
      <c r="E409" s="214" t="s">
        <v>1</v>
      </c>
      <c r="F409" s="215" t="s">
        <v>220</v>
      </c>
      <c r="G409" s="213"/>
      <c r="H409" s="216">
        <v>0.375</v>
      </c>
      <c r="I409" s="217"/>
      <c r="J409" s="213"/>
      <c r="K409" s="213"/>
      <c r="L409" s="218"/>
      <c r="M409" s="219"/>
      <c r="N409" s="220"/>
      <c r="O409" s="220"/>
      <c r="P409" s="220"/>
      <c r="Q409" s="220"/>
      <c r="R409" s="220"/>
      <c r="S409" s="220"/>
      <c r="T409" s="221"/>
      <c r="AT409" s="222" t="s">
        <v>164</v>
      </c>
      <c r="AU409" s="222" t="s">
        <v>90</v>
      </c>
      <c r="AV409" s="14" t="s">
        <v>90</v>
      </c>
      <c r="AW409" s="14" t="s">
        <v>34</v>
      </c>
      <c r="AX409" s="14" t="s">
        <v>80</v>
      </c>
      <c r="AY409" s="222" t="s">
        <v>155</v>
      </c>
    </row>
    <row r="410" spans="1:65" s="15" customFormat="1" ht="11.25">
      <c r="B410" s="223"/>
      <c r="C410" s="224"/>
      <c r="D410" s="203" t="s">
        <v>164</v>
      </c>
      <c r="E410" s="225" t="s">
        <v>1</v>
      </c>
      <c r="F410" s="226" t="s">
        <v>171</v>
      </c>
      <c r="G410" s="224"/>
      <c r="H410" s="227">
        <v>1.093</v>
      </c>
      <c r="I410" s="228"/>
      <c r="J410" s="224"/>
      <c r="K410" s="224"/>
      <c r="L410" s="229"/>
      <c r="M410" s="230"/>
      <c r="N410" s="231"/>
      <c r="O410" s="231"/>
      <c r="P410" s="231"/>
      <c r="Q410" s="231"/>
      <c r="R410" s="231"/>
      <c r="S410" s="231"/>
      <c r="T410" s="232"/>
      <c r="AT410" s="233" t="s">
        <v>164</v>
      </c>
      <c r="AU410" s="233" t="s">
        <v>90</v>
      </c>
      <c r="AV410" s="15" t="s">
        <v>162</v>
      </c>
      <c r="AW410" s="15" t="s">
        <v>34</v>
      </c>
      <c r="AX410" s="15" t="s">
        <v>88</v>
      </c>
      <c r="AY410" s="233" t="s">
        <v>155</v>
      </c>
    </row>
    <row r="411" spans="1:65" s="2" customFormat="1" ht="24.2" customHeight="1">
      <c r="A411" s="35"/>
      <c r="B411" s="36"/>
      <c r="C411" s="188" t="s">
        <v>376</v>
      </c>
      <c r="D411" s="188" t="s">
        <v>158</v>
      </c>
      <c r="E411" s="189" t="s">
        <v>377</v>
      </c>
      <c r="F411" s="190" t="s">
        <v>378</v>
      </c>
      <c r="G411" s="191" t="s">
        <v>379</v>
      </c>
      <c r="H411" s="192">
        <v>3.27</v>
      </c>
      <c r="I411" s="193"/>
      <c r="J411" s="194">
        <f>ROUND(I411*H411,2)</f>
        <v>0</v>
      </c>
      <c r="K411" s="190" t="s">
        <v>161</v>
      </c>
      <c r="L411" s="40"/>
      <c r="M411" s="195" t="s">
        <v>1</v>
      </c>
      <c r="N411" s="196" t="s">
        <v>45</v>
      </c>
      <c r="O411" s="72"/>
      <c r="P411" s="197">
        <f>O411*H411</f>
        <v>0</v>
      </c>
      <c r="Q411" s="197">
        <v>9.3055000000000004E-4</v>
      </c>
      <c r="R411" s="197">
        <f>Q411*H411</f>
        <v>3.0428985000000002E-3</v>
      </c>
      <c r="S411" s="197">
        <v>7.0000000000000007E-2</v>
      </c>
      <c r="T411" s="198">
        <f>S411*H411</f>
        <v>0.22890000000000002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199" t="s">
        <v>162</v>
      </c>
      <c r="AT411" s="199" t="s">
        <v>158</v>
      </c>
      <c r="AU411" s="199" t="s">
        <v>90</v>
      </c>
      <c r="AY411" s="18" t="s">
        <v>155</v>
      </c>
      <c r="BE411" s="200">
        <f>IF(N411="základní",J411,0)</f>
        <v>0</v>
      </c>
      <c r="BF411" s="200">
        <f>IF(N411="snížená",J411,0)</f>
        <v>0</v>
      </c>
      <c r="BG411" s="200">
        <f>IF(N411="zákl. přenesená",J411,0)</f>
        <v>0</v>
      </c>
      <c r="BH411" s="200">
        <f>IF(N411="sníž. přenesená",J411,0)</f>
        <v>0</v>
      </c>
      <c r="BI411" s="200">
        <f>IF(N411="nulová",J411,0)</f>
        <v>0</v>
      </c>
      <c r="BJ411" s="18" t="s">
        <v>88</v>
      </c>
      <c r="BK411" s="200">
        <f>ROUND(I411*H411,2)</f>
        <v>0</v>
      </c>
      <c r="BL411" s="18" t="s">
        <v>162</v>
      </c>
      <c r="BM411" s="199" t="s">
        <v>380</v>
      </c>
    </row>
    <row r="412" spans="1:65" s="13" customFormat="1" ht="11.25">
      <c r="B412" s="201"/>
      <c r="C412" s="202"/>
      <c r="D412" s="203" t="s">
        <v>164</v>
      </c>
      <c r="E412" s="204" t="s">
        <v>1</v>
      </c>
      <c r="F412" s="205" t="s">
        <v>165</v>
      </c>
      <c r="G412" s="202"/>
      <c r="H412" s="204" t="s">
        <v>1</v>
      </c>
      <c r="I412" s="206"/>
      <c r="J412" s="202"/>
      <c r="K412" s="202"/>
      <c r="L412" s="207"/>
      <c r="M412" s="208"/>
      <c r="N412" s="209"/>
      <c r="O412" s="209"/>
      <c r="P412" s="209"/>
      <c r="Q412" s="209"/>
      <c r="R412" s="209"/>
      <c r="S412" s="209"/>
      <c r="T412" s="210"/>
      <c r="AT412" s="211" t="s">
        <v>164</v>
      </c>
      <c r="AU412" s="211" t="s">
        <v>90</v>
      </c>
      <c r="AV412" s="13" t="s">
        <v>88</v>
      </c>
      <c r="AW412" s="13" t="s">
        <v>34</v>
      </c>
      <c r="AX412" s="13" t="s">
        <v>80</v>
      </c>
      <c r="AY412" s="211" t="s">
        <v>155</v>
      </c>
    </row>
    <row r="413" spans="1:65" s="13" customFormat="1" ht="11.25">
      <c r="B413" s="201"/>
      <c r="C413" s="202"/>
      <c r="D413" s="203" t="s">
        <v>164</v>
      </c>
      <c r="E413" s="204" t="s">
        <v>1</v>
      </c>
      <c r="F413" s="205" t="s">
        <v>355</v>
      </c>
      <c r="G413" s="202"/>
      <c r="H413" s="204" t="s">
        <v>1</v>
      </c>
      <c r="I413" s="206"/>
      <c r="J413" s="202"/>
      <c r="K413" s="202"/>
      <c r="L413" s="207"/>
      <c r="M413" s="208"/>
      <c r="N413" s="209"/>
      <c r="O413" s="209"/>
      <c r="P413" s="209"/>
      <c r="Q413" s="209"/>
      <c r="R413" s="209"/>
      <c r="S413" s="209"/>
      <c r="T413" s="210"/>
      <c r="AT413" s="211" t="s">
        <v>164</v>
      </c>
      <c r="AU413" s="211" t="s">
        <v>90</v>
      </c>
      <c r="AV413" s="13" t="s">
        <v>88</v>
      </c>
      <c r="AW413" s="13" t="s">
        <v>34</v>
      </c>
      <c r="AX413" s="13" t="s">
        <v>80</v>
      </c>
      <c r="AY413" s="211" t="s">
        <v>155</v>
      </c>
    </row>
    <row r="414" spans="1:65" s="13" customFormat="1" ht="11.25">
      <c r="B414" s="201"/>
      <c r="C414" s="202"/>
      <c r="D414" s="203" t="s">
        <v>164</v>
      </c>
      <c r="E414" s="204" t="s">
        <v>1</v>
      </c>
      <c r="F414" s="205" t="s">
        <v>167</v>
      </c>
      <c r="G414" s="202"/>
      <c r="H414" s="204" t="s">
        <v>1</v>
      </c>
      <c r="I414" s="206"/>
      <c r="J414" s="202"/>
      <c r="K414" s="202"/>
      <c r="L414" s="207"/>
      <c r="M414" s="208"/>
      <c r="N414" s="209"/>
      <c r="O414" s="209"/>
      <c r="P414" s="209"/>
      <c r="Q414" s="209"/>
      <c r="R414" s="209"/>
      <c r="S414" s="209"/>
      <c r="T414" s="210"/>
      <c r="AT414" s="211" t="s">
        <v>164</v>
      </c>
      <c r="AU414" s="211" t="s">
        <v>90</v>
      </c>
      <c r="AV414" s="13" t="s">
        <v>88</v>
      </c>
      <c r="AW414" s="13" t="s">
        <v>34</v>
      </c>
      <c r="AX414" s="13" t="s">
        <v>80</v>
      </c>
      <c r="AY414" s="211" t="s">
        <v>155</v>
      </c>
    </row>
    <row r="415" spans="1:65" s="14" customFormat="1" ht="11.25">
      <c r="B415" s="212"/>
      <c r="C415" s="213"/>
      <c r="D415" s="203" t="s">
        <v>164</v>
      </c>
      <c r="E415" s="214" t="s">
        <v>1</v>
      </c>
      <c r="F415" s="215" t="s">
        <v>381</v>
      </c>
      <c r="G415" s="213"/>
      <c r="H415" s="216">
        <v>1.02</v>
      </c>
      <c r="I415" s="217"/>
      <c r="J415" s="213"/>
      <c r="K415" s="213"/>
      <c r="L415" s="218"/>
      <c r="M415" s="219"/>
      <c r="N415" s="220"/>
      <c r="O415" s="220"/>
      <c r="P415" s="220"/>
      <c r="Q415" s="220"/>
      <c r="R415" s="220"/>
      <c r="S415" s="220"/>
      <c r="T415" s="221"/>
      <c r="AT415" s="222" t="s">
        <v>164</v>
      </c>
      <c r="AU415" s="222" t="s">
        <v>90</v>
      </c>
      <c r="AV415" s="14" t="s">
        <v>90</v>
      </c>
      <c r="AW415" s="14" t="s">
        <v>34</v>
      </c>
      <c r="AX415" s="14" t="s">
        <v>80</v>
      </c>
      <c r="AY415" s="222" t="s">
        <v>155</v>
      </c>
    </row>
    <row r="416" spans="1:65" s="14" customFormat="1" ht="11.25">
      <c r="B416" s="212"/>
      <c r="C416" s="213"/>
      <c r="D416" s="203" t="s">
        <v>164</v>
      </c>
      <c r="E416" s="214" t="s">
        <v>1</v>
      </c>
      <c r="F416" s="215" t="s">
        <v>382</v>
      </c>
      <c r="G416" s="213"/>
      <c r="H416" s="216">
        <v>2.25</v>
      </c>
      <c r="I416" s="217"/>
      <c r="J416" s="213"/>
      <c r="K416" s="213"/>
      <c r="L416" s="218"/>
      <c r="M416" s="219"/>
      <c r="N416" s="220"/>
      <c r="O416" s="220"/>
      <c r="P416" s="220"/>
      <c r="Q416" s="220"/>
      <c r="R416" s="220"/>
      <c r="S416" s="220"/>
      <c r="T416" s="221"/>
      <c r="AT416" s="222" t="s">
        <v>164</v>
      </c>
      <c r="AU416" s="222" t="s">
        <v>90</v>
      </c>
      <c r="AV416" s="14" t="s">
        <v>90</v>
      </c>
      <c r="AW416" s="14" t="s">
        <v>34</v>
      </c>
      <c r="AX416" s="14" t="s">
        <v>80</v>
      </c>
      <c r="AY416" s="222" t="s">
        <v>155</v>
      </c>
    </row>
    <row r="417" spans="1:65" s="15" customFormat="1" ht="11.25">
      <c r="B417" s="223"/>
      <c r="C417" s="224"/>
      <c r="D417" s="203" t="s">
        <v>164</v>
      </c>
      <c r="E417" s="225" t="s">
        <v>1</v>
      </c>
      <c r="F417" s="226" t="s">
        <v>171</v>
      </c>
      <c r="G417" s="224"/>
      <c r="H417" s="227">
        <v>3.27</v>
      </c>
      <c r="I417" s="228"/>
      <c r="J417" s="224"/>
      <c r="K417" s="224"/>
      <c r="L417" s="229"/>
      <c r="M417" s="230"/>
      <c r="N417" s="231"/>
      <c r="O417" s="231"/>
      <c r="P417" s="231"/>
      <c r="Q417" s="231"/>
      <c r="R417" s="231"/>
      <c r="S417" s="231"/>
      <c r="T417" s="232"/>
      <c r="AT417" s="233" t="s">
        <v>164</v>
      </c>
      <c r="AU417" s="233" t="s">
        <v>90</v>
      </c>
      <c r="AV417" s="15" t="s">
        <v>162</v>
      </c>
      <c r="AW417" s="15" t="s">
        <v>34</v>
      </c>
      <c r="AX417" s="15" t="s">
        <v>88</v>
      </c>
      <c r="AY417" s="233" t="s">
        <v>155</v>
      </c>
    </row>
    <row r="418" spans="1:65" s="2" customFormat="1" ht="37.9" customHeight="1">
      <c r="A418" s="35"/>
      <c r="B418" s="36"/>
      <c r="C418" s="188" t="s">
        <v>383</v>
      </c>
      <c r="D418" s="188" t="s">
        <v>158</v>
      </c>
      <c r="E418" s="189" t="s">
        <v>384</v>
      </c>
      <c r="F418" s="190" t="s">
        <v>385</v>
      </c>
      <c r="G418" s="191" t="s">
        <v>102</v>
      </c>
      <c r="H418" s="192">
        <v>62.628</v>
      </c>
      <c r="I418" s="193"/>
      <c r="J418" s="194">
        <f>ROUND(I418*H418,2)</f>
        <v>0</v>
      </c>
      <c r="K418" s="190" t="s">
        <v>161</v>
      </c>
      <c r="L418" s="40"/>
      <c r="M418" s="195" t="s">
        <v>1</v>
      </c>
      <c r="N418" s="196" t="s">
        <v>45</v>
      </c>
      <c r="O418" s="72"/>
      <c r="P418" s="197">
        <f>O418*H418</f>
        <v>0</v>
      </c>
      <c r="Q418" s="197">
        <v>0</v>
      </c>
      <c r="R418" s="197">
        <f>Q418*H418</f>
        <v>0</v>
      </c>
      <c r="S418" s="197">
        <v>0.01</v>
      </c>
      <c r="T418" s="198">
        <f>S418*H418</f>
        <v>0.62628000000000006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199" t="s">
        <v>162</v>
      </c>
      <c r="AT418" s="199" t="s">
        <v>158</v>
      </c>
      <c r="AU418" s="199" t="s">
        <v>90</v>
      </c>
      <c r="AY418" s="18" t="s">
        <v>155</v>
      </c>
      <c r="BE418" s="200">
        <f>IF(N418="základní",J418,0)</f>
        <v>0</v>
      </c>
      <c r="BF418" s="200">
        <f>IF(N418="snížená",J418,0)</f>
        <v>0</v>
      </c>
      <c r="BG418" s="200">
        <f>IF(N418="zákl. přenesená",J418,0)</f>
        <v>0</v>
      </c>
      <c r="BH418" s="200">
        <f>IF(N418="sníž. přenesená",J418,0)</f>
        <v>0</v>
      </c>
      <c r="BI418" s="200">
        <f>IF(N418="nulová",J418,0)</f>
        <v>0</v>
      </c>
      <c r="BJ418" s="18" t="s">
        <v>88</v>
      </c>
      <c r="BK418" s="200">
        <f>ROUND(I418*H418,2)</f>
        <v>0</v>
      </c>
      <c r="BL418" s="18" t="s">
        <v>162</v>
      </c>
      <c r="BM418" s="199" t="s">
        <v>386</v>
      </c>
    </row>
    <row r="419" spans="1:65" s="13" customFormat="1" ht="11.25">
      <c r="B419" s="201"/>
      <c r="C419" s="202"/>
      <c r="D419" s="203" t="s">
        <v>164</v>
      </c>
      <c r="E419" s="204" t="s">
        <v>1</v>
      </c>
      <c r="F419" s="205" t="s">
        <v>165</v>
      </c>
      <c r="G419" s="202"/>
      <c r="H419" s="204" t="s">
        <v>1</v>
      </c>
      <c r="I419" s="206"/>
      <c r="J419" s="202"/>
      <c r="K419" s="202"/>
      <c r="L419" s="207"/>
      <c r="M419" s="208"/>
      <c r="N419" s="209"/>
      <c r="O419" s="209"/>
      <c r="P419" s="209"/>
      <c r="Q419" s="209"/>
      <c r="R419" s="209"/>
      <c r="S419" s="209"/>
      <c r="T419" s="210"/>
      <c r="AT419" s="211" t="s">
        <v>164</v>
      </c>
      <c r="AU419" s="211" t="s">
        <v>90</v>
      </c>
      <c r="AV419" s="13" t="s">
        <v>88</v>
      </c>
      <c r="AW419" s="13" t="s">
        <v>34</v>
      </c>
      <c r="AX419" s="13" t="s">
        <v>80</v>
      </c>
      <c r="AY419" s="211" t="s">
        <v>155</v>
      </c>
    </row>
    <row r="420" spans="1:65" s="13" customFormat="1" ht="11.25">
      <c r="B420" s="201"/>
      <c r="C420" s="202"/>
      <c r="D420" s="203" t="s">
        <v>164</v>
      </c>
      <c r="E420" s="204" t="s">
        <v>1</v>
      </c>
      <c r="F420" s="205" t="s">
        <v>187</v>
      </c>
      <c r="G420" s="202"/>
      <c r="H420" s="204" t="s">
        <v>1</v>
      </c>
      <c r="I420" s="206"/>
      <c r="J420" s="202"/>
      <c r="K420" s="202"/>
      <c r="L420" s="207"/>
      <c r="M420" s="208"/>
      <c r="N420" s="209"/>
      <c r="O420" s="209"/>
      <c r="P420" s="209"/>
      <c r="Q420" s="209"/>
      <c r="R420" s="209"/>
      <c r="S420" s="209"/>
      <c r="T420" s="210"/>
      <c r="AT420" s="211" t="s">
        <v>164</v>
      </c>
      <c r="AU420" s="211" t="s">
        <v>90</v>
      </c>
      <c r="AV420" s="13" t="s">
        <v>88</v>
      </c>
      <c r="AW420" s="13" t="s">
        <v>34</v>
      </c>
      <c r="AX420" s="13" t="s">
        <v>80</v>
      </c>
      <c r="AY420" s="211" t="s">
        <v>155</v>
      </c>
    </row>
    <row r="421" spans="1:65" s="13" customFormat="1" ht="11.25">
      <c r="B421" s="201"/>
      <c r="C421" s="202"/>
      <c r="D421" s="203" t="s">
        <v>164</v>
      </c>
      <c r="E421" s="204" t="s">
        <v>1</v>
      </c>
      <c r="F421" s="205" t="s">
        <v>167</v>
      </c>
      <c r="G421" s="202"/>
      <c r="H421" s="204" t="s">
        <v>1</v>
      </c>
      <c r="I421" s="206"/>
      <c r="J421" s="202"/>
      <c r="K421" s="202"/>
      <c r="L421" s="207"/>
      <c r="M421" s="208"/>
      <c r="N421" s="209"/>
      <c r="O421" s="209"/>
      <c r="P421" s="209"/>
      <c r="Q421" s="209"/>
      <c r="R421" s="209"/>
      <c r="S421" s="209"/>
      <c r="T421" s="210"/>
      <c r="AT421" s="211" t="s">
        <v>164</v>
      </c>
      <c r="AU421" s="211" t="s">
        <v>90</v>
      </c>
      <c r="AV421" s="13" t="s">
        <v>88</v>
      </c>
      <c r="AW421" s="13" t="s">
        <v>34</v>
      </c>
      <c r="AX421" s="13" t="s">
        <v>80</v>
      </c>
      <c r="AY421" s="211" t="s">
        <v>155</v>
      </c>
    </row>
    <row r="422" spans="1:65" s="14" customFormat="1" ht="11.25">
      <c r="B422" s="212"/>
      <c r="C422" s="213"/>
      <c r="D422" s="203" t="s">
        <v>164</v>
      </c>
      <c r="E422" s="214" t="s">
        <v>1</v>
      </c>
      <c r="F422" s="215" t="s">
        <v>202</v>
      </c>
      <c r="G422" s="213"/>
      <c r="H422" s="216">
        <v>62.628</v>
      </c>
      <c r="I422" s="217"/>
      <c r="J422" s="213"/>
      <c r="K422" s="213"/>
      <c r="L422" s="218"/>
      <c r="M422" s="219"/>
      <c r="N422" s="220"/>
      <c r="O422" s="220"/>
      <c r="P422" s="220"/>
      <c r="Q422" s="220"/>
      <c r="R422" s="220"/>
      <c r="S422" s="220"/>
      <c r="T422" s="221"/>
      <c r="AT422" s="222" t="s">
        <v>164</v>
      </c>
      <c r="AU422" s="222" t="s">
        <v>90</v>
      </c>
      <c r="AV422" s="14" t="s">
        <v>90</v>
      </c>
      <c r="AW422" s="14" t="s">
        <v>34</v>
      </c>
      <c r="AX422" s="14" t="s">
        <v>80</v>
      </c>
      <c r="AY422" s="222" t="s">
        <v>155</v>
      </c>
    </row>
    <row r="423" spans="1:65" s="15" customFormat="1" ht="11.25">
      <c r="B423" s="223"/>
      <c r="C423" s="224"/>
      <c r="D423" s="203" t="s">
        <v>164</v>
      </c>
      <c r="E423" s="225" t="s">
        <v>1</v>
      </c>
      <c r="F423" s="226" t="s">
        <v>171</v>
      </c>
      <c r="G423" s="224"/>
      <c r="H423" s="227">
        <v>62.628</v>
      </c>
      <c r="I423" s="228"/>
      <c r="J423" s="224"/>
      <c r="K423" s="224"/>
      <c r="L423" s="229"/>
      <c r="M423" s="230"/>
      <c r="N423" s="231"/>
      <c r="O423" s="231"/>
      <c r="P423" s="231"/>
      <c r="Q423" s="231"/>
      <c r="R423" s="231"/>
      <c r="S423" s="231"/>
      <c r="T423" s="232"/>
      <c r="AT423" s="233" t="s">
        <v>164</v>
      </c>
      <c r="AU423" s="233" t="s">
        <v>90</v>
      </c>
      <c r="AV423" s="15" t="s">
        <v>162</v>
      </c>
      <c r="AW423" s="15" t="s">
        <v>34</v>
      </c>
      <c r="AX423" s="15" t="s">
        <v>88</v>
      </c>
      <c r="AY423" s="233" t="s">
        <v>155</v>
      </c>
    </row>
    <row r="424" spans="1:65" s="2" customFormat="1" ht="37.9" customHeight="1">
      <c r="A424" s="35"/>
      <c r="B424" s="36"/>
      <c r="C424" s="188" t="s">
        <v>387</v>
      </c>
      <c r="D424" s="188" t="s">
        <v>158</v>
      </c>
      <c r="E424" s="189" t="s">
        <v>388</v>
      </c>
      <c r="F424" s="190" t="s">
        <v>389</v>
      </c>
      <c r="G424" s="191" t="s">
        <v>102</v>
      </c>
      <c r="H424" s="192">
        <v>108.72499999999999</v>
      </c>
      <c r="I424" s="193"/>
      <c r="J424" s="194">
        <f>ROUND(I424*H424,2)</f>
        <v>0</v>
      </c>
      <c r="K424" s="190" t="s">
        <v>161</v>
      </c>
      <c r="L424" s="40"/>
      <c r="M424" s="195" t="s">
        <v>1</v>
      </c>
      <c r="N424" s="196" t="s">
        <v>45</v>
      </c>
      <c r="O424" s="72"/>
      <c r="P424" s="197">
        <f>O424*H424</f>
        <v>0</v>
      </c>
      <c r="Q424" s="197">
        <v>0</v>
      </c>
      <c r="R424" s="197">
        <f>Q424*H424</f>
        <v>0</v>
      </c>
      <c r="S424" s="197">
        <v>5.8999999999999997E-2</v>
      </c>
      <c r="T424" s="198">
        <f>S424*H424</f>
        <v>6.4147749999999997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199" t="s">
        <v>162</v>
      </c>
      <c r="AT424" s="199" t="s">
        <v>158</v>
      </c>
      <c r="AU424" s="199" t="s">
        <v>90</v>
      </c>
      <c r="AY424" s="18" t="s">
        <v>155</v>
      </c>
      <c r="BE424" s="200">
        <f>IF(N424="základní",J424,0)</f>
        <v>0</v>
      </c>
      <c r="BF424" s="200">
        <f>IF(N424="snížená",J424,0)</f>
        <v>0</v>
      </c>
      <c r="BG424" s="200">
        <f>IF(N424="zákl. přenesená",J424,0)</f>
        <v>0</v>
      </c>
      <c r="BH424" s="200">
        <f>IF(N424="sníž. přenesená",J424,0)</f>
        <v>0</v>
      </c>
      <c r="BI424" s="200">
        <f>IF(N424="nulová",J424,0)</f>
        <v>0</v>
      </c>
      <c r="BJ424" s="18" t="s">
        <v>88</v>
      </c>
      <c r="BK424" s="200">
        <f>ROUND(I424*H424,2)</f>
        <v>0</v>
      </c>
      <c r="BL424" s="18" t="s">
        <v>162</v>
      </c>
      <c r="BM424" s="199" t="s">
        <v>390</v>
      </c>
    </row>
    <row r="425" spans="1:65" s="13" customFormat="1" ht="11.25">
      <c r="B425" s="201"/>
      <c r="C425" s="202"/>
      <c r="D425" s="203" t="s">
        <v>164</v>
      </c>
      <c r="E425" s="204" t="s">
        <v>1</v>
      </c>
      <c r="F425" s="205" t="s">
        <v>165</v>
      </c>
      <c r="G425" s="202"/>
      <c r="H425" s="204" t="s">
        <v>1</v>
      </c>
      <c r="I425" s="206"/>
      <c r="J425" s="202"/>
      <c r="K425" s="202"/>
      <c r="L425" s="207"/>
      <c r="M425" s="208"/>
      <c r="N425" s="209"/>
      <c r="O425" s="209"/>
      <c r="P425" s="209"/>
      <c r="Q425" s="209"/>
      <c r="R425" s="209"/>
      <c r="S425" s="209"/>
      <c r="T425" s="210"/>
      <c r="AT425" s="211" t="s">
        <v>164</v>
      </c>
      <c r="AU425" s="211" t="s">
        <v>90</v>
      </c>
      <c r="AV425" s="13" t="s">
        <v>88</v>
      </c>
      <c r="AW425" s="13" t="s">
        <v>34</v>
      </c>
      <c r="AX425" s="13" t="s">
        <v>80</v>
      </c>
      <c r="AY425" s="211" t="s">
        <v>155</v>
      </c>
    </row>
    <row r="426" spans="1:65" s="13" customFormat="1" ht="11.25">
      <c r="B426" s="201"/>
      <c r="C426" s="202"/>
      <c r="D426" s="203" t="s">
        <v>164</v>
      </c>
      <c r="E426" s="204" t="s">
        <v>1</v>
      </c>
      <c r="F426" s="205" t="s">
        <v>355</v>
      </c>
      <c r="G426" s="202"/>
      <c r="H426" s="204" t="s">
        <v>1</v>
      </c>
      <c r="I426" s="206"/>
      <c r="J426" s="202"/>
      <c r="K426" s="202"/>
      <c r="L426" s="207"/>
      <c r="M426" s="208"/>
      <c r="N426" s="209"/>
      <c r="O426" s="209"/>
      <c r="P426" s="209"/>
      <c r="Q426" s="209"/>
      <c r="R426" s="209"/>
      <c r="S426" s="209"/>
      <c r="T426" s="210"/>
      <c r="AT426" s="211" t="s">
        <v>164</v>
      </c>
      <c r="AU426" s="211" t="s">
        <v>90</v>
      </c>
      <c r="AV426" s="13" t="s">
        <v>88</v>
      </c>
      <c r="AW426" s="13" t="s">
        <v>34</v>
      </c>
      <c r="AX426" s="13" t="s">
        <v>80</v>
      </c>
      <c r="AY426" s="211" t="s">
        <v>155</v>
      </c>
    </row>
    <row r="427" spans="1:65" s="13" customFormat="1" ht="11.25">
      <c r="B427" s="201"/>
      <c r="C427" s="202"/>
      <c r="D427" s="203" t="s">
        <v>164</v>
      </c>
      <c r="E427" s="204" t="s">
        <v>1</v>
      </c>
      <c r="F427" s="205" t="s">
        <v>167</v>
      </c>
      <c r="G427" s="202"/>
      <c r="H427" s="204" t="s">
        <v>1</v>
      </c>
      <c r="I427" s="206"/>
      <c r="J427" s="202"/>
      <c r="K427" s="202"/>
      <c r="L427" s="207"/>
      <c r="M427" s="208"/>
      <c r="N427" s="209"/>
      <c r="O427" s="209"/>
      <c r="P427" s="209"/>
      <c r="Q427" s="209"/>
      <c r="R427" s="209"/>
      <c r="S427" s="209"/>
      <c r="T427" s="210"/>
      <c r="AT427" s="211" t="s">
        <v>164</v>
      </c>
      <c r="AU427" s="211" t="s">
        <v>90</v>
      </c>
      <c r="AV427" s="13" t="s">
        <v>88</v>
      </c>
      <c r="AW427" s="13" t="s">
        <v>34</v>
      </c>
      <c r="AX427" s="13" t="s">
        <v>80</v>
      </c>
      <c r="AY427" s="211" t="s">
        <v>155</v>
      </c>
    </row>
    <row r="428" spans="1:65" s="14" customFormat="1" ht="11.25">
      <c r="B428" s="212"/>
      <c r="C428" s="213"/>
      <c r="D428" s="203" t="s">
        <v>164</v>
      </c>
      <c r="E428" s="214" t="s">
        <v>1</v>
      </c>
      <c r="F428" s="215" t="s">
        <v>188</v>
      </c>
      <c r="G428" s="213"/>
      <c r="H428" s="216">
        <v>38.130000000000003</v>
      </c>
      <c r="I428" s="217"/>
      <c r="J428" s="213"/>
      <c r="K428" s="213"/>
      <c r="L428" s="218"/>
      <c r="M428" s="219"/>
      <c r="N428" s="220"/>
      <c r="O428" s="220"/>
      <c r="P428" s="220"/>
      <c r="Q428" s="220"/>
      <c r="R428" s="220"/>
      <c r="S428" s="220"/>
      <c r="T428" s="221"/>
      <c r="AT428" s="222" t="s">
        <v>164</v>
      </c>
      <c r="AU428" s="222" t="s">
        <v>90</v>
      </c>
      <c r="AV428" s="14" t="s">
        <v>90</v>
      </c>
      <c r="AW428" s="14" t="s">
        <v>34</v>
      </c>
      <c r="AX428" s="14" t="s">
        <v>80</v>
      </c>
      <c r="AY428" s="222" t="s">
        <v>155</v>
      </c>
    </row>
    <row r="429" spans="1:65" s="13" customFormat="1" ht="11.25">
      <c r="B429" s="201"/>
      <c r="C429" s="202"/>
      <c r="D429" s="203" t="s">
        <v>164</v>
      </c>
      <c r="E429" s="204" t="s">
        <v>1</v>
      </c>
      <c r="F429" s="205" t="s">
        <v>187</v>
      </c>
      <c r="G429" s="202"/>
      <c r="H429" s="204" t="s">
        <v>1</v>
      </c>
      <c r="I429" s="206"/>
      <c r="J429" s="202"/>
      <c r="K429" s="202"/>
      <c r="L429" s="207"/>
      <c r="M429" s="208"/>
      <c r="N429" s="209"/>
      <c r="O429" s="209"/>
      <c r="P429" s="209"/>
      <c r="Q429" s="209"/>
      <c r="R429" s="209"/>
      <c r="S429" s="209"/>
      <c r="T429" s="210"/>
      <c r="AT429" s="211" t="s">
        <v>164</v>
      </c>
      <c r="AU429" s="211" t="s">
        <v>90</v>
      </c>
      <c r="AV429" s="13" t="s">
        <v>88</v>
      </c>
      <c r="AW429" s="13" t="s">
        <v>34</v>
      </c>
      <c r="AX429" s="13" t="s">
        <v>80</v>
      </c>
      <c r="AY429" s="211" t="s">
        <v>155</v>
      </c>
    </row>
    <row r="430" spans="1:65" s="14" customFormat="1" ht="11.25">
      <c r="B430" s="212"/>
      <c r="C430" s="213"/>
      <c r="D430" s="203" t="s">
        <v>164</v>
      </c>
      <c r="E430" s="214" t="s">
        <v>1</v>
      </c>
      <c r="F430" s="215" t="s">
        <v>188</v>
      </c>
      <c r="G430" s="213"/>
      <c r="H430" s="216">
        <v>38.130000000000003</v>
      </c>
      <c r="I430" s="217"/>
      <c r="J430" s="213"/>
      <c r="K430" s="213"/>
      <c r="L430" s="218"/>
      <c r="M430" s="219"/>
      <c r="N430" s="220"/>
      <c r="O430" s="220"/>
      <c r="P430" s="220"/>
      <c r="Q430" s="220"/>
      <c r="R430" s="220"/>
      <c r="S430" s="220"/>
      <c r="T430" s="221"/>
      <c r="AT430" s="222" t="s">
        <v>164</v>
      </c>
      <c r="AU430" s="222" t="s">
        <v>90</v>
      </c>
      <c r="AV430" s="14" t="s">
        <v>90</v>
      </c>
      <c r="AW430" s="14" t="s">
        <v>34</v>
      </c>
      <c r="AX430" s="14" t="s">
        <v>80</v>
      </c>
      <c r="AY430" s="222" t="s">
        <v>155</v>
      </c>
    </row>
    <row r="431" spans="1:65" s="13" customFormat="1" ht="11.25">
      <c r="B431" s="201"/>
      <c r="C431" s="202"/>
      <c r="D431" s="203" t="s">
        <v>164</v>
      </c>
      <c r="E431" s="204" t="s">
        <v>1</v>
      </c>
      <c r="F431" s="205" t="s">
        <v>189</v>
      </c>
      <c r="G431" s="202"/>
      <c r="H431" s="204" t="s">
        <v>1</v>
      </c>
      <c r="I431" s="206"/>
      <c r="J431" s="202"/>
      <c r="K431" s="202"/>
      <c r="L431" s="207"/>
      <c r="M431" s="208"/>
      <c r="N431" s="209"/>
      <c r="O431" s="209"/>
      <c r="P431" s="209"/>
      <c r="Q431" s="209"/>
      <c r="R431" s="209"/>
      <c r="S431" s="209"/>
      <c r="T431" s="210"/>
      <c r="AT431" s="211" t="s">
        <v>164</v>
      </c>
      <c r="AU431" s="211" t="s">
        <v>90</v>
      </c>
      <c r="AV431" s="13" t="s">
        <v>88</v>
      </c>
      <c r="AW431" s="13" t="s">
        <v>34</v>
      </c>
      <c r="AX431" s="13" t="s">
        <v>80</v>
      </c>
      <c r="AY431" s="211" t="s">
        <v>155</v>
      </c>
    </row>
    <row r="432" spans="1:65" s="14" customFormat="1" ht="11.25">
      <c r="B432" s="212"/>
      <c r="C432" s="213"/>
      <c r="D432" s="203" t="s">
        <v>164</v>
      </c>
      <c r="E432" s="214" t="s">
        <v>1</v>
      </c>
      <c r="F432" s="215" t="s">
        <v>190</v>
      </c>
      <c r="G432" s="213"/>
      <c r="H432" s="216">
        <v>32.465000000000003</v>
      </c>
      <c r="I432" s="217"/>
      <c r="J432" s="213"/>
      <c r="K432" s="213"/>
      <c r="L432" s="218"/>
      <c r="M432" s="219"/>
      <c r="N432" s="220"/>
      <c r="O432" s="220"/>
      <c r="P432" s="220"/>
      <c r="Q432" s="220"/>
      <c r="R432" s="220"/>
      <c r="S432" s="220"/>
      <c r="T432" s="221"/>
      <c r="AT432" s="222" t="s">
        <v>164</v>
      </c>
      <c r="AU432" s="222" t="s">
        <v>90</v>
      </c>
      <c r="AV432" s="14" t="s">
        <v>90</v>
      </c>
      <c r="AW432" s="14" t="s">
        <v>34</v>
      </c>
      <c r="AX432" s="14" t="s">
        <v>80</v>
      </c>
      <c r="AY432" s="222" t="s">
        <v>155</v>
      </c>
    </row>
    <row r="433" spans="1:65" s="15" customFormat="1" ht="11.25">
      <c r="B433" s="223"/>
      <c r="C433" s="224"/>
      <c r="D433" s="203" t="s">
        <v>164</v>
      </c>
      <c r="E433" s="225" t="s">
        <v>1</v>
      </c>
      <c r="F433" s="226" t="s">
        <v>171</v>
      </c>
      <c r="G433" s="224"/>
      <c r="H433" s="227">
        <v>108.72499999999999</v>
      </c>
      <c r="I433" s="228"/>
      <c r="J433" s="224"/>
      <c r="K433" s="224"/>
      <c r="L433" s="229"/>
      <c r="M433" s="230"/>
      <c r="N433" s="231"/>
      <c r="O433" s="231"/>
      <c r="P433" s="231"/>
      <c r="Q433" s="231"/>
      <c r="R433" s="231"/>
      <c r="S433" s="231"/>
      <c r="T433" s="232"/>
      <c r="AT433" s="233" t="s">
        <v>164</v>
      </c>
      <c r="AU433" s="233" t="s">
        <v>90</v>
      </c>
      <c r="AV433" s="15" t="s">
        <v>162</v>
      </c>
      <c r="AW433" s="15" t="s">
        <v>34</v>
      </c>
      <c r="AX433" s="15" t="s">
        <v>88</v>
      </c>
      <c r="AY433" s="233" t="s">
        <v>155</v>
      </c>
    </row>
    <row r="434" spans="1:65" s="2" customFormat="1" ht="14.45" customHeight="1">
      <c r="A434" s="35"/>
      <c r="B434" s="36"/>
      <c r="C434" s="188" t="s">
        <v>391</v>
      </c>
      <c r="D434" s="188" t="s">
        <v>158</v>
      </c>
      <c r="E434" s="189" t="s">
        <v>392</v>
      </c>
      <c r="F434" s="190" t="s">
        <v>393</v>
      </c>
      <c r="G434" s="191" t="s">
        <v>102</v>
      </c>
      <c r="H434" s="192">
        <v>31.62</v>
      </c>
      <c r="I434" s="193"/>
      <c r="J434" s="194">
        <f>ROUND(I434*H434,2)</f>
        <v>0</v>
      </c>
      <c r="K434" s="190" t="s">
        <v>347</v>
      </c>
      <c r="L434" s="40"/>
      <c r="M434" s="195" t="s">
        <v>1</v>
      </c>
      <c r="N434" s="196" t="s">
        <v>45</v>
      </c>
      <c r="O434" s="72"/>
      <c r="P434" s="197">
        <f>O434*H434</f>
        <v>0</v>
      </c>
      <c r="Q434" s="197">
        <v>0</v>
      </c>
      <c r="R434" s="197">
        <f>Q434*H434</f>
        <v>0</v>
      </c>
      <c r="S434" s="197">
        <v>1.4E-2</v>
      </c>
      <c r="T434" s="198">
        <f>S434*H434</f>
        <v>0.44268000000000002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199" t="s">
        <v>162</v>
      </c>
      <c r="AT434" s="199" t="s">
        <v>158</v>
      </c>
      <c r="AU434" s="199" t="s">
        <v>90</v>
      </c>
      <c r="AY434" s="18" t="s">
        <v>155</v>
      </c>
      <c r="BE434" s="200">
        <f>IF(N434="základní",J434,0)</f>
        <v>0</v>
      </c>
      <c r="BF434" s="200">
        <f>IF(N434="snížená",J434,0)</f>
        <v>0</v>
      </c>
      <c r="BG434" s="200">
        <f>IF(N434="zákl. přenesená",J434,0)</f>
        <v>0</v>
      </c>
      <c r="BH434" s="200">
        <f>IF(N434="sníž. přenesená",J434,0)</f>
        <v>0</v>
      </c>
      <c r="BI434" s="200">
        <f>IF(N434="nulová",J434,0)</f>
        <v>0</v>
      </c>
      <c r="BJ434" s="18" t="s">
        <v>88</v>
      </c>
      <c r="BK434" s="200">
        <f>ROUND(I434*H434,2)</f>
        <v>0</v>
      </c>
      <c r="BL434" s="18" t="s">
        <v>162</v>
      </c>
      <c r="BM434" s="199" t="s">
        <v>394</v>
      </c>
    </row>
    <row r="435" spans="1:65" s="13" customFormat="1" ht="11.25">
      <c r="B435" s="201"/>
      <c r="C435" s="202"/>
      <c r="D435" s="203" t="s">
        <v>164</v>
      </c>
      <c r="E435" s="204" t="s">
        <v>1</v>
      </c>
      <c r="F435" s="205" t="s">
        <v>165</v>
      </c>
      <c r="G435" s="202"/>
      <c r="H435" s="204" t="s">
        <v>1</v>
      </c>
      <c r="I435" s="206"/>
      <c r="J435" s="202"/>
      <c r="K435" s="202"/>
      <c r="L435" s="207"/>
      <c r="M435" s="208"/>
      <c r="N435" s="209"/>
      <c r="O435" s="209"/>
      <c r="P435" s="209"/>
      <c r="Q435" s="209"/>
      <c r="R435" s="209"/>
      <c r="S435" s="209"/>
      <c r="T435" s="210"/>
      <c r="AT435" s="211" t="s">
        <v>164</v>
      </c>
      <c r="AU435" s="211" t="s">
        <v>90</v>
      </c>
      <c r="AV435" s="13" t="s">
        <v>88</v>
      </c>
      <c r="AW435" s="13" t="s">
        <v>34</v>
      </c>
      <c r="AX435" s="13" t="s">
        <v>80</v>
      </c>
      <c r="AY435" s="211" t="s">
        <v>155</v>
      </c>
    </row>
    <row r="436" spans="1:65" s="13" customFormat="1" ht="11.25">
      <c r="B436" s="201"/>
      <c r="C436" s="202"/>
      <c r="D436" s="203" t="s">
        <v>164</v>
      </c>
      <c r="E436" s="204" t="s">
        <v>1</v>
      </c>
      <c r="F436" s="205" t="s">
        <v>395</v>
      </c>
      <c r="G436" s="202"/>
      <c r="H436" s="204" t="s">
        <v>1</v>
      </c>
      <c r="I436" s="206"/>
      <c r="J436" s="202"/>
      <c r="K436" s="202"/>
      <c r="L436" s="207"/>
      <c r="M436" s="208"/>
      <c r="N436" s="209"/>
      <c r="O436" s="209"/>
      <c r="P436" s="209"/>
      <c r="Q436" s="209"/>
      <c r="R436" s="209"/>
      <c r="S436" s="209"/>
      <c r="T436" s="210"/>
      <c r="AT436" s="211" t="s">
        <v>164</v>
      </c>
      <c r="AU436" s="211" t="s">
        <v>90</v>
      </c>
      <c r="AV436" s="13" t="s">
        <v>88</v>
      </c>
      <c r="AW436" s="13" t="s">
        <v>34</v>
      </c>
      <c r="AX436" s="13" t="s">
        <v>80</v>
      </c>
      <c r="AY436" s="211" t="s">
        <v>155</v>
      </c>
    </row>
    <row r="437" spans="1:65" s="13" customFormat="1" ht="11.25">
      <c r="B437" s="201"/>
      <c r="C437" s="202"/>
      <c r="D437" s="203" t="s">
        <v>164</v>
      </c>
      <c r="E437" s="204" t="s">
        <v>1</v>
      </c>
      <c r="F437" s="205" t="s">
        <v>168</v>
      </c>
      <c r="G437" s="202"/>
      <c r="H437" s="204" t="s">
        <v>1</v>
      </c>
      <c r="I437" s="206"/>
      <c r="J437" s="202"/>
      <c r="K437" s="202"/>
      <c r="L437" s="207"/>
      <c r="M437" s="208"/>
      <c r="N437" s="209"/>
      <c r="O437" s="209"/>
      <c r="P437" s="209"/>
      <c r="Q437" s="209"/>
      <c r="R437" s="209"/>
      <c r="S437" s="209"/>
      <c r="T437" s="210"/>
      <c r="AT437" s="211" t="s">
        <v>164</v>
      </c>
      <c r="AU437" s="211" t="s">
        <v>90</v>
      </c>
      <c r="AV437" s="13" t="s">
        <v>88</v>
      </c>
      <c r="AW437" s="13" t="s">
        <v>34</v>
      </c>
      <c r="AX437" s="13" t="s">
        <v>80</v>
      </c>
      <c r="AY437" s="211" t="s">
        <v>155</v>
      </c>
    </row>
    <row r="438" spans="1:65" s="14" customFormat="1" ht="11.25">
      <c r="B438" s="212"/>
      <c r="C438" s="213"/>
      <c r="D438" s="203" t="s">
        <v>164</v>
      </c>
      <c r="E438" s="214" t="s">
        <v>1</v>
      </c>
      <c r="F438" s="215" t="s">
        <v>269</v>
      </c>
      <c r="G438" s="213"/>
      <c r="H438" s="216">
        <v>31.62</v>
      </c>
      <c r="I438" s="217"/>
      <c r="J438" s="213"/>
      <c r="K438" s="213"/>
      <c r="L438" s="218"/>
      <c r="M438" s="219"/>
      <c r="N438" s="220"/>
      <c r="O438" s="220"/>
      <c r="P438" s="220"/>
      <c r="Q438" s="220"/>
      <c r="R438" s="220"/>
      <c r="S438" s="220"/>
      <c r="T438" s="221"/>
      <c r="AT438" s="222" t="s">
        <v>164</v>
      </c>
      <c r="AU438" s="222" t="s">
        <v>90</v>
      </c>
      <c r="AV438" s="14" t="s">
        <v>90</v>
      </c>
      <c r="AW438" s="14" t="s">
        <v>34</v>
      </c>
      <c r="AX438" s="14" t="s">
        <v>80</v>
      </c>
      <c r="AY438" s="222" t="s">
        <v>155</v>
      </c>
    </row>
    <row r="439" spans="1:65" s="15" customFormat="1" ht="11.25">
      <c r="B439" s="223"/>
      <c r="C439" s="224"/>
      <c r="D439" s="203" t="s">
        <v>164</v>
      </c>
      <c r="E439" s="225" t="s">
        <v>1</v>
      </c>
      <c r="F439" s="226" t="s">
        <v>171</v>
      </c>
      <c r="G439" s="224"/>
      <c r="H439" s="227">
        <v>31.62</v>
      </c>
      <c r="I439" s="228"/>
      <c r="J439" s="224"/>
      <c r="K439" s="224"/>
      <c r="L439" s="229"/>
      <c r="M439" s="230"/>
      <c r="N439" s="231"/>
      <c r="O439" s="231"/>
      <c r="P439" s="231"/>
      <c r="Q439" s="231"/>
      <c r="R439" s="231"/>
      <c r="S439" s="231"/>
      <c r="T439" s="232"/>
      <c r="AT439" s="233" t="s">
        <v>164</v>
      </c>
      <c r="AU439" s="233" t="s">
        <v>90</v>
      </c>
      <c r="AV439" s="15" t="s">
        <v>162</v>
      </c>
      <c r="AW439" s="15" t="s">
        <v>34</v>
      </c>
      <c r="AX439" s="15" t="s">
        <v>88</v>
      </c>
      <c r="AY439" s="233" t="s">
        <v>155</v>
      </c>
    </row>
    <row r="440" spans="1:65" s="2" customFormat="1" ht="24.2" customHeight="1">
      <c r="A440" s="35"/>
      <c r="B440" s="36"/>
      <c r="C440" s="188" t="s">
        <v>396</v>
      </c>
      <c r="D440" s="188" t="s">
        <v>158</v>
      </c>
      <c r="E440" s="189" t="s">
        <v>397</v>
      </c>
      <c r="F440" s="190" t="s">
        <v>398</v>
      </c>
      <c r="G440" s="191" t="s">
        <v>102</v>
      </c>
      <c r="H440" s="192">
        <v>31.62</v>
      </c>
      <c r="I440" s="193"/>
      <c r="J440" s="194">
        <f>ROUND(I440*H440,2)</f>
        <v>0</v>
      </c>
      <c r="K440" s="190" t="s">
        <v>161</v>
      </c>
      <c r="L440" s="40"/>
      <c r="M440" s="195" t="s">
        <v>1</v>
      </c>
      <c r="N440" s="196" t="s">
        <v>45</v>
      </c>
      <c r="O440" s="72"/>
      <c r="P440" s="197">
        <f>O440*H440</f>
        <v>0</v>
      </c>
      <c r="Q440" s="197">
        <v>0</v>
      </c>
      <c r="R440" s="197">
        <f>Q440*H440</f>
        <v>0</v>
      </c>
      <c r="S440" s="197">
        <v>0</v>
      </c>
      <c r="T440" s="198">
        <f>S440*H440</f>
        <v>0</v>
      </c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R440" s="199" t="s">
        <v>162</v>
      </c>
      <c r="AT440" s="199" t="s">
        <v>158</v>
      </c>
      <c r="AU440" s="199" t="s">
        <v>90</v>
      </c>
      <c r="AY440" s="18" t="s">
        <v>155</v>
      </c>
      <c r="BE440" s="200">
        <f>IF(N440="základní",J440,0)</f>
        <v>0</v>
      </c>
      <c r="BF440" s="200">
        <f>IF(N440="snížená",J440,0)</f>
        <v>0</v>
      </c>
      <c r="BG440" s="200">
        <f>IF(N440="zákl. přenesená",J440,0)</f>
        <v>0</v>
      </c>
      <c r="BH440" s="200">
        <f>IF(N440="sníž. přenesená",J440,0)</f>
        <v>0</v>
      </c>
      <c r="BI440" s="200">
        <f>IF(N440="nulová",J440,0)</f>
        <v>0</v>
      </c>
      <c r="BJ440" s="18" t="s">
        <v>88</v>
      </c>
      <c r="BK440" s="200">
        <f>ROUND(I440*H440,2)</f>
        <v>0</v>
      </c>
      <c r="BL440" s="18" t="s">
        <v>162</v>
      </c>
      <c r="BM440" s="199" t="s">
        <v>399</v>
      </c>
    </row>
    <row r="441" spans="1:65" s="13" customFormat="1" ht="11.25">
      <c r="B441" s="201"/>
      <c r="C441" s="202"/>
      <c r="D441" s="203" t="s">
        <v>164</v>
      </c>
      <c r="E441" s="204" t="s">
        <v>1</v>
      </c>
      <c r="F441" s="205" t="s">
        <v>165</v>
      </c>
      <c r="G441" s="202"/>
      <c r="H441" s="204" t="s">
        <v>1</v>
      </c>
      <c r="I441" s="206"/>
      <c r="J441" s="202"/>
      <c r="K441" s="202"/>
      <c r="L441" s="207"/>
      <c r="M441" s="208"/>
      <c r="N441" s="209"/>
      <c r="O441" s="209"/>
      <c r="P441" s="209"/>
      <c r="Q441" s="209"/>
      <c r="R441" s="209"/>
      <c r="S441" s="209"/>
      <c r="T441" s="210"/>
      <c r="AT441" s="211" t="s">
        <v>164</v>
      </c>
      <c r="AU441" s="211" t="s">
        <v>90</v>
      </c>
      <c r="AV441" s="13" t="s">
        <v>88</v>
      </c>
      <c r="AW441" s="13" t="s">
        <v>34</v>
      </c>
      <c r="AX441" s="13" t="s">
        <v>80</v>
      </c>
      <c r="AY441" s="211" t="s">
        <v>155</v>
      </c>
    </row>
    <row r="442" spans="1:65" s="13" customFormat="1" ht="11.25">
      <c r="B442" s="201"/>
      <c r="C442" s="202"/>
      <c r="D442" s="203" t="s">
        <v>164</v>
      </c>
      <c r="E442" s="204" t="s">
        <v>1</v>
      </c>
      <c r="F442" s="205" t="s">
        <v>395</v>
      </c>
      <c r="G442" s="202"/>
      <c r="H442" s="204" t="s">
        <v>1</v>
      </c>
      <c r="I442" s="206"/>
      <c r="J442" s="202"/>
      <c r="K442" s="202"/>
      <c r="L442" s="207"/>
      <c r="M442" s="208"/>
      <c r="N442" s="209"/>
      <c r="O442" s="209"/>
      <c r="P442" s="209"/>
      <c r="Q442" s="209"/>
      <c r="R442" s="209"/>
      <c r="S442" s="209"/>
      <c r="T442" s="210"/>
      <c r="AT442" s="211" t="s">
        <v>164</v>
      </c>
      <c r="AU442" s="211" t="s">
        <v>90</v>
      </c>
      <c r="AV442" s="13" t="s">
        <v>88</v>
      </c>
      <c r="AW442" s="13" t="s">
        <v>34</v>
      </c>
      <c r="AX442" s="13" t="s">
        <v>80</v>
      </c>
      <c r="AY442" s="211" t="s">
        <v>155</v>
      </c>
    </row>
    <row r="443" spans="1:65" s="13" customFormat="1" ht="11.25">
      <c r="B443" s="201"/>
      <c r="C443" s="202"/>
      <c r="D443" s="203" t="s">
        <v>164</v>
      </c>
      <c r="E443" s="204" t="s">
        <v>1</v>
      </c>
      <c r="F443" s="205" t="s">
        <v>168</v>
      </c>
      <c r="G443" s="202"/>
      <c r="H443" s="204" t="s">
        <v>1</v>
      </c>
      <c r="I443" s="206"/>
      <c r="J443" s="202"/>
      <c r="K443" s="202"/>
      <c r="L443" s="207"/>
      <c r="M443" s="208"/>
      <c r="N443" s="209"/>
      <c r="O443" s="209"/>
      <c r="P443" s="209"/>
      <c r="Q443" s="209"/>
      <c r="R443" s="209"/>
      <c r="S443" s="209"/>
      <c r="T443" s="210"/>
      <c r="AT443" s="211" t="s">
        <v>164</v>
      </c>
      <c r="AU443" s="211" t="s">
        <v>90</v>
      </c>
      <c r="AV443" s="13" t="s">
        <v>88</v>
      </c>
      <c r="AW443" s="13" t="s">
        <v>34</v>
      </c>
      <c r="AX443" s="13" t="s">
        <v>80</v>
      </c>
      <c r="AY443" s="211" t="s">
        <v>155</v>
      </c>
    </row>
    <row r="444" spans="1:65" s="14" customFormat="1" ht="11.25">
      <c r="B444" s="212"/>
      <c r="C444" s="213"/>
      <c r="D444" s="203" t="s">
        <v>164</v>
      </c>
      <c r="E444" s="214" t="s">
        <v>1</v>
      </c>
      <c r="F444" s="215" t="s">
        <v>269</v>
      </c>
      <c r="G444" s="213"/>
      <c r="H444" s="216">
        <v>31.62</v>
      </c>
      <c r="I444" s="217"/>
      <c r="J444" s="213"/>
      <c r="K444" s="213"/>
      <c r="L444" s="218"/>
      <c r="M444" s="219"/>
      <c r="N444" s="220"/>
      <c r="O444" s="220"/>
      <c r="P444" s="220"/>
      <c r="Q444" s="220"/>
      <c r="R444" s="220"/>
      <c r="S444" s="220"/>
      <c r="T444" s="221"/>
      <c r="AT444" s="222" t="s">
        <v>164</v>
      </c>
      <c r="AU444" s="222" t="s">
        <v>90</v>
      </c>
      <c r="AV444" s="14" t="s">
        <v>90</v>
      </c>
      <c r="AW444" s="14" t="s">
        <v>34</v>
      </c>
      <c r="AX444" s="14" t="s">
        <v>80</v>
      </c>
      <c r="AY444" s="222" t="s">
        <v>155</v>
      </c>
    </row>
    <row r="445" spans="1:65" s="15" customFormat="1" ht="11.25">
      <c r="B445" s="223"/>
      <c r="C445" s="224"/>
      <c r="D445" s="203" t="s">
        <v>164</v>
      </c>
      <c r="E445" s="225" t="s">
        <v>1</v>
      </c>
      <c r="F445" s="226" t="s">
        <v>171</v>
      </c>
      <c r="G445" s="224"/>
      <c r="H445" s="227">
        <v>31.62</v>
      </c>
      <c r="I445" s="228"/>
      <c r="J445" s="224"/>
      <c r="K445" s="224"/>
      <c r="L445" s="229"/>
      <c r="M445" s="230"/>
      <c r="N445" s="231"/>
      <c r="O445" s="231"/>
      <c r="P445" s="231"/>
      <c r="Q445" s="231"/>
      <c r="R445" s="231"/>
      <c r="S445" s="231"/>
      <c r="T445" s="232"/>
      <c r="AT445" s="233" t="s">
        <v>164</v>
      </c>
      <c r="AU445" s="233" t="s">
        <v>90</v>
      </c>
      <c r="AV445" s="15" t="s">
        <v>162</v>
      </c>
      <c r="AW445" s="15" t="s">
        <v>34</v>
      </c>
      <c r="AX445" s="15" t="s">
        <v>88</v>
      </c>
      <c r="AY445" s="233" t="s">
        <v>155</v>
      </c>
    </row>
    <row r="446" spans="1:65" s="2" customFormat="1" ht="24.2" customHeight="1">
      <c r="A446" s="35"/>
      <c r="B446" s="36"/>
      <c r="C446" s="188" t="s">
        <v>400</v>
      </c>
      <c r="D446" s="188" t="s">
        <v>158</v>
      </c>
      <c r="E446" s="189" t="s">
        <v>401</v>
      </c>
      <c r="F446" s="190" t="s">
        <v>402</v>
      </c>
      <c r="G446" s="191" t="s">
        <v>379</v>
      </c>
      <c r="H446" s="192">
        <v>143.15</v>
      </c>
      <c r="I446" s="193"/>
      <c r="J446" s="194">
        <f>ROUND(I446*H446,2)</f>
        <v>0</v>
      </c>
      <c r="K446" s="190" t="s">
        <v>161</v>
      </c>
      <c r="L446" s="40"/>
      <c r="M446" s="195" t="s">
        <v>1</v>
      </c>
      <c r="N446" s="196" t="s">
        <v>45</v>
      </c>
      <c r="O446" s="72"/>
      <c r="P446" s="197">
        <f>O446*H446</f>
        <v>0</v>
      </c>
      <c r="Q446" s="197">
        <v>0</v>
      </c>
      <c r="R446" s="197">
        <f>Q446*H446</f>
        <v>0</v>
      </c>
      <c r="S446" s="197">
        <v>0</v>
      </c>
      <c r="T446" s="198">
        <f>S446*H446</f>
        <v>0</v>
      </c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R446" s="199" t="s">
        <v>162</v>
      </c>
      <c r="AT446" s="199" t="s">
        <v>158</v>
      </c>
      <c r="AU446" s="199" t="s">
        <v>90</v>
      </c>
      <c r="AY446" s="18" t="s">
        <v>155</v>
      </c>
      <c r="BE446" s="200">
        <f>IF(N446="základní",J446,0)</f>
        <v>0</v>
      </c>
      <c r="BF446" s="200">
        <f>IF(N446="snížená",J446,0)</f>
        <v>0</v>
      </c>
      <c r="BG446" s="200">
        <f>IF(N446="zákl. přenesená",J446,0)</f>
        <v>0</v>
      </c>
      <c r="BH446" s="200">
        <f>IF(N446="sníž. přenesená",J446,0)</f>
        <v>0</v>
      </c>
      <c r="BI446" s="200">
        <f>IF(N446="nulová",J446,0)</f>
        <v>0</v>
      </c>
      <c r="BJ446" s="18" t="s">
        <v>88</v>
      </c>
      <c r="BK446" s="200">
        <f>ROUND(I446*H446,2)</f>
        <v>0</v>
      </c>
      <c r="BL446" s="18" t="s">
        <v>162</v>
      </c>
      <c r="BM446" s="199" t="s">
        <v>403</v>
      </c>
    </row>
    <row r="447" spans="1:65" s="13" customFormat="1" ht="11.25">
      <c r="B447" s="201"/>
      <c r="C447" s="202"/>
      <c r="D447" s="203" t="s">
        <v>164</v>
      </c>
      <c r="E447" s="204" t="s">
        <v>1</v>
      </c>
      <c r="F447" s="205" t="s">
        <v>165</v>
      </c>
      <c r="G447" s="202"/>
      <c r="H447" s="204" t="s">
        <v>1</v>
      </c>
      <c r="I447" s="206"/>
      <c r="J447" s="202"/>
      <c r="K447" s="202"/>
      <c r="L447" s="207"/>
      <c r="M447" s="208"/>
      <c r="N447" s="209"/>
      <c r="O447" s="209"/>
      <c r="P447" s="209"/>
      <c r="Q447" s="209"/>
      <c r="R447" s="209"/>
      <c r="S447" s="209"/>
      <c r="T447" s="210"/>
      <c r="AT447" s="211" t="s">
        <v>164</v>
      </c>
      <c r="AU447" s="211" t="s">
        <v>90</v>
      </c>
      <c r="AV447" s="13" t="s">
        <v>88</v>
      </c>
      <c r="AW447" s="13" t="s">
        <v>34</v>
      </c>
      <c r="AX447" s="13" t="s">
        <v>80</v>
      </c>
      <c r="AY447" s="211" t="s">
        <v>155</v>
      </c>
    </row>
    <row r="448" spans="1:65" s="13" customFormat="1" ht="11.25">
      <c r="B448" s="201"/>
      <c r="C448" s="202"/>
      <c r="D448" s="203" t="s">
        <v>164</v>
      </c>
      <c r="E448" s="204" t="s">
        <v>1</v>
      </c>
      <c r="F448" s="205" t="s">
        <v>395</v>
      </c>
      <c r="G448" s="202"/>
      <c r="H448" s="204" t="s">
        <v>1</v>
      </c>
      <c r="I448" s="206"/>
      <c r="J448" s="202"/>
      <c r="K448" s="202"/>
      <c r="L448" s="207"/>
      <c r="M448" s="208"/>
      <c r="N448" s="209"/>
      <c r="O448" s="209"/>
      <c r="P448" s="209"/>
      <c r="Q448" s="209"/>
      <c r="R448" s="209"/>
      <c r="S448" s="209"/>
      <c r="T448" s="210"/>
      <c r="AT448" s="211" t="s">
        <v>164</v>
      </c>
      <c r="AU448" s="211" t="s">
        <v>90</v>
      </c>
      <c r="AV448" s="13" t="s">
        <v>88</v>
      </c>
      <c r="AW448" s="13" t="s">
        <v>34</v>
      </c>
      <c r="AX448" s="13" t="s">
        <v>80</v>
      </c>
      <c r="AY448" s="211" t="s">
        <v>155</v>
      </c>
    </row>
    <row r="449" spans="2:51" s="14" customFormat="1" ht="11.25">
      <c r="B449" s="212"/>
      <c r="C449" s="213"/>
      <c r="D449" s="203" t="s">
        <v>164</v>
      </c>
      <c r="E449" s="214" t="s">
        <v>1</v>
      </c>
      <c r="F449" s="215" t="s">
        <v>404</v>
      </c>
      <c r="G449" s="213"/>
      <c r="H449" s="216">
        <v>1.4</v>
      </c>
      <c r="I449" s="217"/>
      <c r="J449" s="213"/>
      <c r="K449" s="213"/>
      <c r="L449" s="218"/>
      <c r="M449" s="219"/>
      <c r="N449" s="220"/>
      <c r="O449" s="220"/>
      <c r="P449" s="220"/>
      <c r="Q449" s="220"/>
      <c r="R449" s="220"/>
      <c r="S449" s="220"/>
      <c r="T449" s="221"/>
      <c r="AT449" s="222" t="s">
        <v>164</v>
      </c>
      <c r="AU449" s="222" t="s">
        <v>90</v>
      </c>
      <c r="AV449" s="14" t="s">
        <v>90</v>
      </c>
      <c r="AW449" s="14" t="s">
        <v>34</v>
      </c>
      <c r="AX449" s="14" t="s">
        <v>80</v>
      </c>
      <c r="AY449" s="222" t="s">
        <v>155</v>
      </c>
    </row>
    <row r="450" spans="2:51" s="14" customFormat="1" ht="11.25">
      <c r="B450" s="212"/>
      <c r="C450" s="213"/>
      <c r="D450" s="203" t="s">
        <v>164</v>
      </c>
      <c r="E450" s="214" t="s">
        <v>1</v>
      </c>
      <c r="F450" s="215" t="s">
        <v>405</v>
      </c>
      <c r="G450" s="213"/>
      <c r="H450" s="216">
        <v>0.5</v>
      </c>
      <c r="I450" s="217"/>
      <c r="J450" s="213"/>
      <c r="K450" s="213"/>
      <c r="L450" s="218"/>
      <c r="M450" s="219"/>
      <c r="N450" s="220"/>
      <c r="O450" s="220"/>
      <c r="P450" s="220"/>
      <c r="Q450" s="220"/>
      <c r="R450" s="220"/>
      <c r="S450" s="220"/>
      <c r="T450" s="221"/>
      <c r="AT450" s="222" t="s">
        <v>164</v>
      </c>
      <c r="AU450" s="222" t="s">
        <v>90</v>
      </c>
      <c r="AV450" s="14" t="s">
        <v>90</v>
      </c>
      <c r="AW450" s="14" t="s">
        <v>34</v>
      </c>
      <c r="AX450" s="14" t="s">
        <v>80</v>
      </c>
      <c r="AY450" s="222" t="s">
        <v>155</v>
      </c>
    </row>
    <row r="451" spans="2:51" s="14" customFormat="1" ht="11.25">
      <c r="B451" s="212"/>
      <c r="C451" s="213"/>
      <c r="D451" s="203" t="s">
        <v>164</v>
      </c>
      <c r="E451" s="214" t="s">
        <v>1</v>
      </c>
      <c r="F451" s="215" t="s">
        <v>406</v>
      </c>
      <c r="G451" s="213"/>
      <c r="H451" s="216">
        <v>3.5</v>
      </c>
      <c r="I451" s="217"/>
      <c r="J451" s="213"/>
      <c r="K451" s="213"/>
      <c r="L451" s="218"/>
      <c r="M451" s="219"/>
      <c r="N451" s="220"/>
      <c r="O451" s="220"/>
      <c r="P451" s="220"/>
      <c r="Q451" s="220"/>
      <c r="R451" s="220"/>
      <c r="S451" s="220"/>
      <c r="T451" s="221"/>
      <c r="AT451" s="222" t="s">
        <v>164</v>
      </c>
      <c r="AU451" s="222" t="s">
        <v>90</v>
      </c>
      <c r="AV451" s="14" t="s">
        <v>90</v>
      </c>
      <c r="AW451" s="14" t="s">
        <v>34</v>
      </c>
      <c r="AX451" s="14" t="s">
        <v>80</v>
      </c>
      <c r="AY451" s="222" t="s">
        <v>155</v>
      </c>
    </row>
    <row r="452" spans="2:51" s="14" customFormat="1" ht="11.25">
      <c r="B452" s="212"/>
      <c r="C452" s="213"/>
      <c r="D452" s="203" t="s">
        <v>164</v>
      </c>
      <c r="E452" s="214" t="s">
        <v>1</v>
      </c>
      <c r="F452" s="215" t="s">
        <v>407</v>
      </c>
      <c r="G452" s="213"/>
      <c r="H452" s="216">
        <v>0.5</v>
      </c>
      <c r="I452" s="217"/>
      <c r="J452" s="213"/>
      <c r="K452" s="213"/>
      <c r="L452" s="218"/>
      <c r="M452" s="219"/>
      <c r="N452" s="220"/>
      <c r="O452" s="220"/>
      <c r="P452" s="220"/>
      <c r="Q452" s="220"/>
      <c r="R452" s="220"/>
      <c r="S452" s="220"/>
      <c r="T452" s="221"/>
      <c r="AT452" s="222" t="s">
        <v>164</v>
      </c>
      <c r="AU452" s="222" t="s">
        <v>90</v>
      </c>
      <c r="AV452" s="14" t="s">
        <v>90</v>
      </c>
      <c r="AW452" s="14" t="s">
        <v>34</v>
      </c>
      <c r="AX452" s="14" t="s">
        <v>80</v>
      </c>
      <c r="AY452" s="222" t="s">
        <v>155</v>
      </c>
    </row>
    <row r="453" spans="2:51" s="14" customFormat="1" ht="11.25">
      <c r="B453" s="212"/>
      <c r="C453" s="213"/>
      <c r="D453" s="203" t="s">
        <v>164</v>
      </c>
      <c r="E453" s="214" t="s">
        <v>1</v>
      </c>
      <c r="F453" s="215" t="s">
        <v>408</v>
      </c>
      <c r="G453" s="213"/>
      <c r="H453" s="216">
        <v>2</v>
      </c>
      <c r="I453" s="217"/>
      <c r="J453" s="213"/>
      <c r="K453" s="213"/>
      <c r="L453" s="218"/>
      <c r="M453" s="219"/>
      <c r="N453" s="220"/>
      <c r="O453" s="220"/>
      <c r="P453" s="220"/>
      <c r="Q453" s="220"/>
      <c r="R453" s="220"/>
      <c r="S453" s="220"/>
      <c r="T453" s="221"/>
      <c r="AT453" s="222" t="s">
        <v>164</v>
      </c>
      <c r="AU453" s="222" t="s">
        <v>90</v>
      </c>
      <c r="AV453" s="14" t="s">
        <v>90</v>
      </c>
      <c r="AW453" s="14" t="s">
        <v>34</v>
      </c>
      <c r="AX453" s="14" t="s">
        <v>80</v>
      </c>
      <c r="AY453" s="222" t="s">
        <v>155</v>
      </c>
    </row>
    <row r="454" spans="2:51" s="14" customFormat="1" ht="11.25">
      <c r="B454" s="212"/>
      <c r="C454" s="213"/>
      <c r="D454" s="203" t="s">
        <v>164</v>
      </c>
      <c r="E454" s="214" t="s">
        <v>1</v>
      </c>
      <c r="F454" s="215" t="s">
        <v>409</v>
      </c>
      <c r="G454" s="213"/>
      <c r="H454" s="216">
        <v>8</v>
      </c>
      <c r="I454" s="217"/>
      <c r="J454" s="213"/>
      <c r="K454" s="213"/>
      <c r="L454" s="218"/>
      <c r="M454" s="219"/>
      <c r="N454" s="220"/>
      <c r="O454" s="220"/>
      <c r="P454" s="220"/>
      <c r="Q454" s="220"/>
      <c r="R454" s="220"/>
      <c r="S454" s="220"/>
      <c r="T454" s="221"/>
      <c r="AT454" s="222" t="s">
        <v>164</v>
      </c>
      <c r="AU454" s="222" t="s">
        <v>90</v>
      </c>
      <c r="AV454" s="14" t="s">
        <v>90</v>
      </c>
      <c r="AW454" s="14" t="s">
        <v>34</v>
      </c>
      <c r="AX454" s="14" t="s">
        <v>80</v>
      </c>
      <c r="AY454" s="222" t="s">
        <v>155</v>
      </c>
    </row>
    <row r="455" spans="2:51" s="14" customFormat="1" ht="11.25">
      <c r="B455" s="212"/>
      <c r="C455" s="213"/>
      <c r="D455" s="203" t="s">
        <v>164</v>
      </c>
      <c r="E455" s="214" t="s">
        <v>1</v>
      </c>
      <c r="F455" s="215" t="s">
        <v>410</v>
      </c>
      <c r="G455" s="213"/>
      <c r="H455" s="216">
        <v>6.5</v>
      </c>
      <c r="I455" s="217"/>
      <c r="J455" s="213"/>
      <c r="K455" s="213"/>
      <c r="L455" s="218"/>
      <c r="M455" s="219"/>
      <c r="N455" s="220"/>
      <c r="O455" s="220"/>
      <c r="P455" s="220"/>
      <c r="Q455" s="220"/>
      <c r="R455" s="220"/>
      <c r="S455" s="220"/>
      <c r="T455" s="221"/>
      <c r="AT455" s="222" t="s">
        <v>164</v>
      </c>
      <c r="AU455" s="222" t="s">
        <v>90</v>
      </c>
      <c r="AV455" s="14" t="s">
        <v>90</v>
      </c>
      <c r="AW455" s="14" t="s">
        <v>34</v>
      </c>
      <c r="AX455" s="14" t="s">
        <v>80</v>
      </c>
      <c r="AY455" s="222" t="s">
        <v>155</v>
      </c>
    </row>
    <row r="456" spans="2:51" s="14" customFormat="1" ht="11.25">
      <c r="B456" s="212"/>
      <c r="C456" s="213"/>
      <c r="D456" s="203" t="s">
        <v>164</v>
      </c>
      <c r="E456" s="214" t="s">
        <v>1</v>
      </c>
      <c r="F456" s="215" t="s">
        <v>411</v>
      </c>
      <c r="G456" s="213"/>
      <c r="H456" s="216">
        <v>0.5</v>
      </c>
      <c r="I456" s="217"/>
      <c r="J456" s="213"/>
      <c r="K456" s="213"/>
      <c r="L456" s="218"/>
      <c r="M456" s="219"/>
      <c r="N456" s="220"/>
      <c r="O456" s="220"/>
      <c r="P456" s="220"/>
      <c r="Q456" s="220"/>
      <c r="R456" s="220"/>
      <c r="S456" s="220"/>
      <c r="T456" s="221"/>
      <c r="AT456" s="222" t="s">
        <v>164</v>
      </c>
      <c r="AU456" s="222" t="s">
        <v>90</v>
      </c>
      <c r="AV456" s="14" t="s">
        <v>90</v>
      </c>
      <c r="AW456" s="14" t="s">
        <v>34</v>
      </c>
      <c r="AX456" s="14" t="s">
        <v>80</v>
      </c>
      <c r="AY456" s="222" t="s">
        <v>155</v>
      </c>
    </row>
    <row r="457" spans="2:51" s="14" customFormat="1" ht="11.25">
      <c r="B457" s="212"/>
      <c r="C457" s="213"/>
      <c r="D457" s="203" t="s">
        <v>164</v>
      </c>
      <c r="E457" s="214" t="s">
        <v>1</v>
      </c>
      <c r="F457" s="215" t="s">
        <v>412</v>
      </c>
      <c r="G457" s="213"/>
      <c r="H457" s="216">
        <v>6.5</v>
      </c>
      <c r="I457" s="217"/>
      <c r="J457" s="213"/>
      <c r="K457" s="213"/>
      <c r="L457" s="218"/>
      <c r="M457" s="219"/>
      <c r="N457" s="220"/>
      <c r="O457" s="220"/>
      <c r="P457" s="220"/>
      <c r="Q457" s="220"/>
      <c r="R457" s="220"/>
      <c r="S457" s="220"/>
      <c r="T457" s="221"/>
      <c r="AT457" s="222" t="s">
        <v>164</v>
      </c>
      <c r="AU457" s="222" t="s">
        <v>90</v>
      </c>
      <c r="AV457" s="14" t="s">
        <v>90</v>
      </c>
      <c r="AW457" s="14" t="s">
        <v>34</v>
      </c>
      <c r="AX457" s="14" t="s">
        <v>80</v>
      </c>
      <c r="AY457" s="222" t="s">
        <v>155</v>
      </c>
    </row>
    <row r="458" spans="2:51" s="14" customFormat="1" ht="11.25">
      <c r="B458" s="212"/>
      <c r="C458" s="213"/>
      <c r="D458" s="203" t="s">
        <v>164</v>
      </c>
      <c r="E458" s="214" t="s">
        <v>1</v>
      </c>
      <c r="F458" s="215" t="s">
        <v>413</v>
      </c>
      <c r="G458" s="213"/>
      <c r="H458" s="216">
        <v>3</v>
      </c>
      <c r="I458" s="217"/>
      <c r="J458" s="213"/>
      <c r="K458" s="213"/>
      <c r="L458" s="218"/>
      <c r="M458" s="219"/>
      <c r="N458" s="220"/>
      <c r="O458" s="220"/>
      <c r="P458" s="220"/>
      <c r="Q458" s="220"/>
      <c r="R458" s="220"/>
      <c r="S458" s="220"/>
      <c r="T458" s="221"/>
      <c r="AT458" s="222" t="s">
        <v>164</v>
      </c>
      <c r="AU458" s="222" t="s">
        <v>90</v>
      </c>
      <c r="AV458" s="14" t="s">
        <v>90</v>
      </c>
      <c r="AW458" s="14" t="s">
        <v>34</v>
      </c>
      <c r="AX458" s="14" t="s">
        <v>80</v>
      </c>
      <c r="AY458" s="222" t="s">
        <v>155</v>
      </c>
    </row>
    <row r="459" spans="2:51" s="14" customFormat="1" ht="11.25">
      <c r="B459" s="212"/>
      <c r="C459" s="213"/>
      <c r="D459" s="203" t="s">
        <v>164</v>
      </c>
      <c r="E459" s="214" t="s">
        <v>1</v>
      </c>
      <c r="F459" s="215" t="s">
        <v>414</v>
      </c>
      <c r="G459" s="213"/>
      <c r="H459" s="216">
        <v>3</v>
      </c>
      <c r="I459" s="217"/>
      <c r="J459" s="213"/>
      <c r="K459" s="213"/>
      <c r="L459" s="218"/>
      <c r="M459" s="219"/>
      <c r="N459" s="220"/>
      <c r="O459" s="220"/>
      <c r="P459" s="220"/>
      <c r="Q459" s="220"/>
      <c r="R459" s="220"/>
      <c r="S459" s="220"/>
      <c r="T459" s="221"/>
      <c r="AT459" s="222" t="s">
        <v>164</v>
      </c>
      <c r="AU459" s="222" t="s">
        <v>90</v>
      </c>
      <c r="AV459" s="14" t="s">
        <v>90</v>
      </c>
      <c r="AW459" s="14" t="s">
        <v>34</v>
      </c>
      <c r="AX459" s="14" t="s">
        <v>80</v>
      </c>
      <c r="AY459" s="222" t="s">
        <v>155</v>
      </c>
    </row>
    <row r="460" spans="2:51" s="16" customFormat="1" ht="11.25">
      <c r="B460" s="234"/>
      <c r="C460" s="235"/>
      <c r="D460" s="203" t="s">
        <v>164</v>
      </c>
      <c r="E460" s="236" t="s">
        <v>1</v>
      </c>
      <c r="F460" s="237" t="s">
        <v>415</v>
      </c>
      <c r="G460" s="235"/>
      <c r="H460" s="238">
        <v>35.4</v>
      </c>
      <c r="I460" s="239"/>
      <c r="J460" s="235"/>
      <c r="K460" s="235"/>
      <c r="L460" s="240"/>
      <c r="M460" s="241"/>
      <c r="N460" s="242"/>
      <c r="O460" s="242"/>
      <c r="P460" s="242"/>
      <c r="Q460" s="242"/>
      <c r="R460" s="242"/>
      <c r="S460" s="242"/>
      <c r="T460" s="243"/>
      <c r="AT460" s="244" t="s">
        <v>164</v>
      </c>
      <c r="AU460" s="244" t="s">
        <v>90</v>
      </c>
      <c r="AV460" s="16" t="s">
        <v>179</v>
      </c>
      <c r="AW460" s="16" t="s">
        <v>34</v>
      </c>
      <c r="AX460" s="16" t="s">
        <v>80</v>
      </c>
      <c r="AY460" s="244" t="s">
        <v>155</v>
      </c>
    </row>
    <row r="461" spans="2:51" s="13" customFormat="1" ht="11.25">
      <c r="B461" s="201"/>
      <c r="C461" s="202"/>
      <c r="D461" s="203" t="s">
        <v>164</v>
      </c>
      <c r="E461" s="204" t="s">
        <v>1</v>
      </c>
      <c r="F461" s="205" t="s">
        <v>166</v>
      </c>
      <c r="G461" s="202"/>
      <c r="H461" s="204" t="s">
        <v>1</v>
      </c>
      <c r="I461" s="206"/>
      <c r="J461" s="202"/>
      <c r="K461" s="202"/>
      <c r="L461" s="207"/>
      <c r="M461" s="208"/>
      <c r="N461" s="209"/>
      <c r="O461" s="209"/>
      <c r="P461" s="209"/>
      <c r="Q461" s="209"/>
      <c r="R461" s="209"/>
      <c r="S461" s="209"/>
      <c r="T461" s="210"/>
      <c r="AT461" s="211" t="s">
        <v>164</v>
      </c>
      <c r="AU461" s="211" t="s">
        <v>90</v>
      </c>
      <c r="AV461" s="13" t="s">
        <v>88</v>
      </c>
      <c r="AW461" s="13" t="s">
        <v>34</v>
      </c>
      <c r="AX461" s="13" t="s">
        <v>80</v>
      </c>
      <c r="AY461" s="211" t="s">
        <v>155</v>
      </c>
    </row>
    <row r="462" spans="2:51" s="14" customFormat="1" ht="11.25">
      <c r="B462" s="212"/>
      <c r="C462" s="213"/>
      <c r="D462" s="203" t="s">
        <v>164</v>
      </c>
      <c r="E462" s="214" t="s">
        <v>1</v>
      </c>
      <c r="F462" s="215" t="s">
        <v>416</v>
      </c>
      <c r="G462" s="213"/>
      <c r="H462" s="216">
        <v>3.5</v>
      </c>
      <c r="I462" s="217"/>
      <c r="J462" s="213"/>
      <c r="K462" s="213"/>
      <c r="L462" s="218"/>
      <c r="M462" s="219"/>
      <c r="N462" s="220"/>
      <c r="O462" s="220"/>
      <c r="P462" s="220"/>
      <c r="Q462" s="220"/>
      <c r="R462" s="220"/>
      <c r="S462" s="220"/>
      <c r="T462" s="221"/>
      <c r="AT462" s="222" t="s">
        <v>164</v>
      </c>
      <c r="AU462" s="222" t="s">
        <v>90</v>
      </c>
      <c r="AV462" s="14" t="s">
        <v>90</v>
      </c>
      <c r="AW462" s="14" t="s">
        <v>34</v>
      </c>
      <c r="AX462" s="14" t="s">
        <v>80</v>
      </c>
      <c r="AY462" s="222" t="s">
        <v>155</v>
      </c>
    </row>
    <row r="463" spans="2:51" s="14" customFormat="1" ht="11.25">
      <c r="B463" s="212"/>
      <c r="C463" s="213"/>
      <c r="D463" s="203" t="s">
        <v>164</v>
      </c>
      <c r="E463" s="214" t="s">
        <v>1</v>
      </c>
      <c r="F463" s="215" t="s">
        <v>417</v>
      </c>
      <c r="G463" s="213"/>
      <c r="H463" s="216">
        <v>2.5</v>
      </c>
      <c r="I463" s="217"/>
      <c r="J463" s="213"/>
      <c r="K463" s="213"/>
      <c r="L463" s="218"/>
      <c r="M463" s="219"/>
      <c r="N463" s="220"/>
      <c r="O463" s="220"/>
      <c r="P463" s="220"/>
      <c r="Q463" s="220"/>
      <c r="R463" s="220"/>
      <c r="S463" s="220"/>
      <c r="T463" s="221"/>
      <c r="AT463" s="222" t="s">
        <v>164</v>
      </c>
      <c r="AU463" s="222" t="s">
        <v>90</v>
      </c>
      <c r="AV463" s="14" t="s">
        <v>90</v>
      </c>
      <c r="AW463" s="14" t="s">
        <v>34</v>
      </c>
      <c r="AX463" s="14" t="s">
        <v>80</v>
      </c>
      <c r="AY463" s="222" t="s">
        <v>155</v>
      </c>
    </row>
    <row r="464" spans="2:51" s="14" customFormat="1" ht="11.25">
      <c r="B464" s="212"/>
      <c r="C464" s="213"/>
      <c r="D464" s="203" t="s">
        <v>164</v>
      </c>
      <c r="E464" s="214" t="s">
        <v>1</v>
      </c>
      <c r="F464" s="215" t="s">
        <v>418</v>
      </c>
      <c r="G464" s="213"/>
      <c r="H464" s="216">
        <v>5.25</v>
      </c>
      <c r="I464" s="217"/>
      <c r="J464" s="213"/>
      <c r="K464" s="213"/>
      <c r="L464" s="218"/>
      <c r="M464" s="219"/>
      <c r="N464" s="220"/>
      <c r="O464" s="220"/>
      <c r="P464" s="220"/>
      <c r="Q464" s="220"/>
      <c r="R464" s="220"/>
      <c r="S464" s="220"/>
      <c r="T464" s="221"/>
      <c r="AT464" s="222" t="s">
        <v>164</v>
      </c>
      <c r="AU464" s="222" t="s">
        <v>90</v>
      </c>
      <c r="AV464" s="14" t="s">
        <v>90</v>
      </c>
      <c r="AW464" s="14" t="s">
        <v>34</v>
      </c>
      <c r="AX464" s="14" t="s">
        <v>80</v>
      </c>
      <c r="AY464" s="222" t="s">
        <v>155</v>
      </c>
    </row>
    <row r="465" spans="1:65" s="14" customFormat="1" ht="11.25">
      <c r="B465" s="212"/>
      <c r="C465" s="213"/>
      <c r="D465" s="203" t="s">
        <v>164</v>
      </c>
      <c r="E465" s="214" t="s">
        <v>1</v>
      </c>
      <c r="F465" s="215" t="s">
        <v>419</v>
      </c>
      <c r="G465" s="213"/>
      <c r="H465" s="216">
        <v>4</v>
      </c>
      <c r="I465" s="217"/>
      <c r="J465" s="213"/>
      <c r="K465" s="213"/>
      <c r="L465" s="218"/>
      <c r="M465" s="219"/>
      <c r="N465" s="220"/>
      <c r="O465" s="220"/>
      <c r="P465" s="220"/>
      <c r="Q465" s="220"/>
      <c r="R465" s="220"/>
      <c r="S465" s="220"/>
      <c r="T465" s="221"/>
      <c r="AT465" s="222" t="s">
        <v>164</v>
      </c>
      <c r="AU465" s="222" t="s">
        <v>90</v>
      </c>
      <c r="AV465" s="14" t="s">
        <v>90</v>
      </c>
      <c r="AW465" s="14" t="s">
        <v>34</v>
      </c>
      <c r="AX465" s="14" t="s">
        <v>80</v>
      </c>
      <c r="AY465" s="222" t="s">
        <v>155</v>
      </c>
    </row>
    <row r="466" spans="1:65" s="14" customFormat="1" ht="11.25">
      <c r="B466" s="212"/>
      <c r="C466" s="213"/>
      <c r="D466" s="203" t="s">
        <v>164</v>
      </c>
      <c r="E466" s="214" t="s">
        <v>1</v>
      </c>
      <c r="F466" s="215" t="s">
        <v>420</v>
      </c>
      <c r="G466" s="213"/>
      <c r="H466" s="216">
        <v>6.5</v>
      </c>
      <c r="I466" s="217"/>
      <c r="J466" s="213"/>
      <c r="K466" s="213"/>
      <c r="L466" s="218"/>
      <c r="M466" s="219"/>
      <c r="N466" s="220"/>
      <c r="O466" s="220"/>
      <c r="P466" s="220"/>
      <c r="Q466" s="220"/>
      <c r="R466" s="220"/>
      <c r="S466" s="220"/>
      <c r="T466" s="221"/>
      <c r="AT466" s="222" t="s">
        <v>164</v>
      </c>
      <c r="AU466" s="222" t="s">
        <v>90</v>
      </c>
      <c r="AV466" s="14" t="s">
        <v>90</v>
      </c>
      <c r="AW466" s="14" t="s">
        <v>34</v>
      </c>
      <c r="AX466" s="14" t="s">
        <v>80</v>
      </c>
      <c r="AY466" s="222" t="s">
        <v>155</v>
      </c>
    </row>
    <row r="467" spans="1:65" s="14" customFormat="1" ht="11.25">
      <c r="B467" s="212"/>
      <c r="C467" s="213"/>
      <c r="D467" s="203" t="s">
        <v>164</v>
      </c>
      <c r="E467" s="214" t="s">
        <v>1</v>
      </c>
      <c r="F467" s="215" t="s">
        <v>421</v>
      </c>
      <c r="G467" s="213"/>
      <c r="H467" s="216">
        <v>9</v>
      </c>
      <c r="I467" s="217"/>
      <c r="J467" s="213"/>
      <c r="K467" s="213"/>
      <c r="L467" s="218"/>
      <c r="M467" s="219"/>
      <c r="N467" s="220"/>
      <c r="O467" s="220"/>
      <c r="P467" s="220"/>
      <c r="Q467" s="220"/>
      <c r="R467" s="220"/>
      <c r="S467" s="220"/>
      <c r="T467" s="221"/>
      <c r="AT467" s="222" t="s">
        <v>164</v>
      </c>
      <c r="AU467" s="222" t="s">
        <v>90</v>
      </c>
      <c r="AV467" s="14" t="s">
        <v>90</v>
      </c>
      <c r="AW467" s="14" t="s">
        <v>34</v>
      </c>
      <c r="AX467" s="14" t="s">
        <v>80</v>
      </c>
      <c r="AY467" s="222" t="s">
        <v>155</v>
      </c>
    </row>
    <row r="468" spans="1:65" s="14" customFormat="1" ht="11.25">
      <c r="B468" s="212"/>
      <c r="C468" s="213"/>
      <c r="D468" s="203" t="s">
        <v>164</v>
      </c>
      <c r="E468" s="214" t="s">
        <v>1</v>
      </c>
      <c r="F468" s="215" t="s">
        <v>422</v>
      </c>
      <c r="G468" s="213"/>
      <c r="H468" s="216">
        <v>6.5</v>
      </c>
      <c r="I468" s="217"/>
      <c r="J468" s="213"/>
      <c r="K468" s="213"/>
      <c r="L468" s="218"/>
      <c r="M468" s="219"/>
      <c r="N468" s="220"/>
      <c r="O468" s="220"/>
      <c r="P468" s="220"/>
      <c r="Q468" s="220"/>
      <c r="R468" s="220"/>
      <c r="S468" s="220"/>
      <c r="T468" s="221"/>
      <c r="AT468" s="222" t="s">
        <v>164</v>
      </c>
      <c r="AU468" s="222" t="s">
        <v>90</v>
      </c>
      <c r="AV468" s="14" t="s">
        <v>90</v>
      </c>
      <c r="AW468" s="14" t="s">
        <v>34</v>
      </c>
      <c r="AX468" s="14" t="s">
        <v>80</v>
      </c>
      <c r="AY468" s="222" t="s">
        <v>155</v>
      </c>
    </row>
    <row r="469" spans="1:65" s="14" customFormat="1" ht="11.25">
      <c r="B469" s="212"/>
      <c r="C469" s="213"/>
      <c r="D469" s="203" t="s">
        <v>164</v>
      </c>
      <c r="E469" s="214" t="s">
        <v>1</v>
      </c>
      <c r="F469" s="215" t="s">
        <v>423</v>
      </c>
      <c r="G469" s="213"/>
      <c r="H469" s="216">
        <v>3.5</v>
      </c>
      <c r="I469" s="217"/>
      <c r="J469" s="213"/>
      <c r="K469" s="213"/>
      <c r="L469" s="218"/>
      <c r="M469" s="219"/>
      <c r="N469" s="220"/>
      <c r="O469" s="220"/>
      <c r="P469" s="220"/>
      <c r="Q469" s="220"/>
      <c r="R469" s="220"/>
      <c r="S469" s="220"/>
      <c r="T469" s="221"/>
      <c r="AT469" s="222" t="s">
        <v>164</v>
      </c>
      <c r="AU469" s="222" t="s">
        <v>90</v>
      </c>
      <c r="AV469" s="14" t="s">
        <v>90</v>
      </c>
      <c r="AW469" s="14" t="s">
        <v>34</v>
      </c>
      <c r="AX469" s="14" t="s">
        <v>80</v>
      </c>
      <c r="AY469" s="222" t="s">
        <v>155</v>
      </c>
    </row>
    <row r="470" spans="1:65" s="14" customFormat="1" ht="11.25">
      <c r="B470" s="212"/>
      <c r="C470" s="213"/>
      <c r="D470" s="203" t="s">
        <v>164</v>
      </c>
      <c r="E470" s="214" t="s">
        <v>1</v>
      </c>
      <c r="F470" s="215" t="s">
        <v>424</v>
      </c>
      <c r="G470" s="213"/>
      <c r="H470" s="216">
        <v>18.5</v>
      </c>
      <c r="I470" s="217"/>
      <c r="J470" s="213"/>
      <c r="K470" s="213"/>
      <c r="L470" s="218"/>
      <c r="M470" s="219"/>
      <c r="N470" s="220"/>
      <c r="O470" s="220"/>
      <c r="P470" s="220"/>
      <c r="Q470" s="220"/>
      <c r="R470" s="220"/>
      <c r="S470" s="220"/>
      <c r="T470" s="221"/>
      <c r="AT470" s="222" t="s">
        <v>164</v>
      </c>
      <c r="AU470" s="222" t="s">
        <v>90</v>
      </c>
      <c r="AV470" s="14" t="s">
        <v>90</v>
      </c>
      <c r="AW470" s="14" t="s">
        <v>34</v>
      </c>
      <c r="AX470" s="14" t="s">
        <v>80</v>
      </c>
      <c r="AY470" s="222" t="s">
        <v>155</v>
      </c>
    </row>
    <row r="471" spans="1:65" s="14" customFormat="1" ht="11.25">
      <c r="B471" s="212"/>
      <c r="C471" s="213"/>
      <c r="D471" s="203" t="s">
        <v>164</v>
      </c>
      <c r="E471" s="214" t="s">
        <v>1</v>
      </c>
      <c r="F471" s="215" t="s">
        <v>425</v>
      </c>
      <c r="G471" s="213"/>
      <c r="H471" s="216">
        <v>8.5</v>
      </c>
      <c r="I471" s="217"/>
      <c r="J471" s="213"/>
      <c r="K471" s="213"/>
      <c r="L471" s="218"/>
      <c r="M471" s="219"/>
      <c r="N471" s="220"/>
      <c r="O471" s="220"/>
      <c r="P471" s="220"/>
      <c r="Q471" s="220"/>
      <c r="R471" s="220"/>
      <c r="S471" s="220"/>
      <c r="T471" s="221"/>
      <c r="AT471" s="222" t="s">
        <v>164</v>
      </c>
      <c r="AU471" s="222" t="s">
        <v>90</v>
      </c>
      <c r="AV471" s="14" t="s">
        <v>90</v>
      </c>
      <c r="AW471" s="14" t="s">
        <v>34</v>
      </c>
      <c r="AX471" s="14" t="s">
        <v>80</v>
      </c>
      <c r="AY471" s="222" t="s">
        <v>155</v>
      </c>
    </row>
    <row r="472" spans="1:65" s="14" customFormat="1" ht="11.25">
      <c r="B472" s="212"/>
      <c r="C472" s="213"/>
      <c r="D472" s="203" t="s">
        <v>164</v>
      </c>
      <c r="E472" s="214" t="s">
        <v>1</v>
      </c>
      <c r="F472" s="215" t="s">
        <v>426</v>
      </c>
      <c r="G472" s="213"/>
      <c r="H472" s="216">
        <v>16</v>
      </c>
      <c r="I472" s="217"/>
      <c r="J472" s="213"/>
      <c r="K472" s="213"/>
      <c r="L472" s="218"/>
      <c r="M472" s="219"/>
      <c r="N472" s="220"/>
      <c r="O472" s="220"/>
      <c r="P472" s="220"/>
      <c r="Q472" s="220"/>
      <c r="R472" s="220"/>
      <c r="S472" s="220"/>
      <c r="T472" s="221"/>
      <c r="AT472" s="222" t="s">
        <v>164</v>
      </c>
      <c r="AU472" s="222" t="s">
        <v>90</v>
      </c>
      <c r="AV472" s="14" t="s">
        <v>90</v>
      </c>
      <c r="AW472" s="14" t="s">
        <v>34</v>
      </c>
      <c r="AX472" s="14" t="s">
        <v>80</v>
      </c>
      <c r="AY472" s="222" t="s">
        <v>155</v>
      </c>
    </row>
    <row r="473" spans="1:65" s="14" customFormat="1" ht="11.25">
      <c r="B473" s="212"/>
      <c r="C473" s="213"/>
      <c r="D473" s="203" t="s">
        <v>164</v>
      </c>
      <c r="E473" s="214" t="s">
        <v>1</v>
      </c>
      <c r="F473" s="215" t="s">
        <v>427</v>
      </c>
      <c r="G473" s="213"/>
      <c r="H473" s="216">
        <v>4</v>
      </c>
      <c r="I473" s="217"/>
      <c r="J473" s="213"/>
      <c r="K473" s="213"/>
      <c r="L473" s="218"/>
      <c r="M473" s="219"/>
      <c r="N473" s="220"/>
      <c r="O473" s="220"/>
      <c r="P473" s="220"/>
      <c r="Q473" s="220"/>
      <c r="R473" s="220"/>
      <c r="S473" s="220"/>
      <c r="T473" s="221"/>
      <c r="AT473" s="222" t="s">
        <v>164</v>
      </c>
      <c r="AU473" s="222" t="s">
        <v>90</v>
      </c>
      <c r="AV473" s="14" t="s">
        <v>90</v>
      </c>
      <c r="AW473" s="14" t="s">
        <v>34</v>
      </c>
      <c r="AX473" s="14" t="s">
        <v>80</v>
      </c>
      <c r="AY473" s="222" t="s">
        <v>155</v>
      </c>
    </row>
    <row r="474" spans="1:65" s="14" customFormat="1" ht="11.25">
      <c r="B474" s="212"/>
      <c r="C474" s="213"/>
      <c r="D474" s="203" t="s">
        <v>164</v>
      </c>
      <c r="E474" s="214" t="s">
        <v>1</v>
      </c>
      <c r="F474" s="215" t="s">
        <v>428</v>
      </c>
      <c r="G474" s="213"/>
      <c r="H474" s="216">
        <v>5</v>
      </c>
      <c r="I474" s="217"/>
      <c r="J474" s="213"/>
      <c r="K474" s="213"/>
      <c r="L474" s="218"/>
      <c r="M474" s="219"/>
      <c r="N474" s="220"/>
      <c r="O474" s="220"/>
      <c r="P474" s="220"/>
      <c r="Q474" s="220"/>
      <c r="R474" s="220"/>
      <c r="S474" s="220"/>
      <c r="T474" s="221"/>
      <c r="AT474" s="222" t="s">
        <v>164</v>
      </c>
      <c r="AU474" s="222" t="s">
        <v>90</v>
      </c>
      <c r="AV474" s="14" t="s">
        <v>90</v>
      </c>
      <c r="AW474" s="14" t="s">
        <v>34</v>
      </c>
      <c r="AX474" s="14" t="s">
        <v>80</v>
      </c>
      <c r="AY474" s="222" t="s">
        <v>155</v>
      </c>
    </row>
    <row r="475" spans="1:65" s="14" customFormat="1" ht="11.25">
      <c r="B475" s="212"/>
      <c r="C475" s="213"/>
      <c r="D475" s="203" t="s">
        <v>164</v>
      </c>
      <c r="E475" s="214" t="s">
        <v>1</v>
      </c>
      <c r="F475" s="215" t="s">
        <v>429</v>
      </c>
      <c r="G475" s="213"/>
      <c r="H475" s="216">
        <v>12</v>
      </c>
      <c r="I475" s="217"/>
      <c r="J475" s="213"/>
      <c r="K475" s="213"/>
      <c r="L475" s="218"/>
      <c r="M475" s="219"/>
      <c r="N475" s="220"/>
      <c r="O475" s="220"/>
      <c r="P475" s="220"/>
      <c r="Q475" s="220"/>
      <c r="R475" s="220"/>
      <c r="S475" s="220"/>
      <c r="T475" s="221"/>
      <c r="AT475" s="222" t="s">
        <v>164</v>
      </c>
      <c r="AU475" s="222" t="s">
        <v>90</v>
      </c>
      <c r="AV475" s="14" t="s">
        <v>90</v>
      </c>
      <c r="AW475" s="14" t="s">
        <v>34</v>
      </c>
      <c r="AX475" s="14" t="s">
        <v>80</v>
      </c>
      <c r="AY475" s="222" t="s">
        <v>155</v>
      </c>
    </row>
    <row r="476" spans="1:65" s="14" customFormat="1" ht="11.25">
      <c r="B476" s="212"/>
      <c r="C476" s="213"/>
      <c r="D476" s="203" t="s">
        <v>164</v>
      </c>
      <c r="E476" s="214" t="s">
        <v>1</v>
      </c>
      <c r="F476" s="215" t="s">
        <v>430</v>
      </c>
      <c r="G476" s="213"/>
      <c r="H476" s="216">
        <v>3</v>
      </c>
      <c r="I476" s="217"/>
      <c r="J476" s="213"/>
      <c r="K476" s="213"/>
      <c r="L476" s="218"/>
      <c r="M476" s="219"/>
      <c r="N476" s="220"/>
      <c r="O476" s="220"/>
      <c r="P476" s="220"/>
      <c r="Q476" s="220"/>
      <c r="R476" s="220"/>
      <c r="S476" s="220"/>
      <c r="T476" s="221"/>
      <c r="AT476" s="222" t="s">
        <v>164</v>
      </c>
      <c r="AU476" s="222" t="s">
        <v>90</v>
      </c>
      <c r="AV476" s="14" t="s">
        <v>90</v>
      </c>
      <c r="AW476" s="14" t="s">
        <v>34</v>
      </c>
      <c r="AX476" s="14" t="s">
        <v>80</v>
      </c>
      <c r="AY476" s="222" t="s">
        <v>155</v>
      </c>
    </row>
    <row r="477" spans="1:65" s="16" customFormat="1" ht="11.25">
      <c r="B477" s="234"/>
      <c r="C477" s="235"/>
      <c r="D477" s="203" t="s">
        <v>164</v>
      </c>
      <c r="E477" s="236" t="s">
        <v>1</v>
      </c>
      <c r="F477" s="237" t="s">
        <v>415</v>
      </c>
      <c r="G477" s="235"/>
      <c r="H477" s="238">
        <v>107.75</v>
      </c>
      <c r="I477" s="239"/>
      <c r="J477" s="235"/>
      <c r="K477" s="235"/>
      <c r="L477" s="240"/>
      <c r="M477" s="241"/>
      <c r="N477" s="242"/>
      <c r="O477" s="242"/>
      <c r="P477" s="242"/>
      <c r="Q477" s="242"/>
      <c r="R477" s="242"/>
      <c r="S477" s="242"/>
      <c r="T477" s="243"/>
      <c r="AT477" s="244" t="s">
        <v>164</v>
      </c>
      <c r="AU477" s="244" t="s">
        <v>90</v>
      </c>
      <c r="AV477" s="16" t="s">
        <v>179</v>
      </c>
      <c r="AW477" s="16" t="s">
        <v>34</v>
      </c>
      <c r="AX477" s="16" t="s">
        <v>80</v>
      </c>
      <c r="AY477" s="244" t="s">
        <v>155</v>
      </c>
    </row>
    <row r="478" spans="1:65" s="15" customFormat="1" ht="11.25">
      <c r="B478" s="223"/>
      <c r="C478" s="224"/>
      <c r="D478" s="203" t="s">
        <v>164</v>
      </c>
      <c r="E478" s="225" t="s">
        <v>1</v>
      </c>
      <c r="F478" s="226" t="s">
        <v>171</v>
      </c>
      <c r="G478" s="224"/>
      <c r="H478" s="227">
        <v>143.15</v>
      </c>
      <c r="I478" s="228"/>
      <c r="J478" s="224"/>
      <c r="K478" s="224"/>
      <c r="L478" s="229"/>
      <c r="M478" s="230"/>
      <c r="N478" s="231"/>
      <c r="O478" s="231"/>
      <c r="P478" s="231"/>
      <c r="Q478" s="231"/>
      <c r="R478" s="231"/>
      <c r="S478" s="231"/>
      <c r="T478" s="232"/>
      <c r="AT478" s="233" t="s">
        <v>164</v>
      </c>
      <c r="AU478" s="233" t="s">
        <v>90</v>
      </c>
      <c r="AV478" s="15" t="s">
        <v>162</v>
      </c>
      <c r="AW478" s="15" t="s">
        <v>34</v>
      </c>
      <c r="AX478" s="15" t="s">
        <v>88</v>
      </c>
      <c r="AY478" s="233" t="s">
        <v>155</v>
      </c>
    </row>
    <row r="479" spans="1:65" s="2" customFormat="1" ht="14.45" customHeight="1">
      <c r="A479" s="35"/>
      <c r="B479" s="36"/>
      <c r="C479" s="188" t="s">
        <v>431</v>
      </c>
      <c r="D479" s="188" t="s">
        <v>158</v>
      </c>
      <c r="E479" s="189" t="s">
        <v>432</v>
      </c>
      <c r="F479" s="190" t="s">
        <v>433</v>
      </c>
      <c r="G479" s="191" t="s">
        <v>98</v>
      </c>
      <c r="H479" s="192">
        <v>1</v>
      </c>
      <c r="I479" s="193"/>
      <c r="J479" s="194">
        <f>ROUND(I479*H479,2)</f>
        <v>0</v>
      </c>
      <c r="K479" s="190" t="s">
        <v>1</v>
      </c>
      <c r="L479" s="40"/>
      <c r="M479" s="195" t="s">
        <v>1</v>
      </c>
      <c r="N479" s="196" t="s">
        <v>45</v>
      </c>
      <c r="O479" s="72"/>
      <c r="P479" s="197">
        <f>O479*H479</f>
        <v>0</v>
      </c>
      <c r="Q479" s="197">
        <v>0</v>
      </c>
      <c r="R479" s="197">
        <f>Q479*H479</f>
        <v>0</v>
      </c>
      <c r="S479" s="197">
        <v>0</v>
      </c>
      <c r="T479" s="198">
        <f>S479*H479</f>
        <v>0</v>
      </c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R479" s="199" t="s">
        <v>162</v>
      </c>
      <c r="AT479" s="199" t="s">
        <v>158</v>
      </c>
      <c r="AU479" s="199" t="s">
        <v>90</v>
      </c>
      <c r="AY479" s="18" t="s">
        <v>155</v>
      </c>
      <c r="BE479" s="200">
        <f>IF(N479="základní",J479,0)</f>
        <v>0</v>
      </c>
      <c r="BF479" s="200">
        <f>IF(N479="snížená",J479,0)</f>
        <v>0</v>
      </c>
      <c r="BG479" s="200">
        <f>IF(N479="zákl. přenesená",J479,0)</f>
        <v>0</v>
      </c>
      <c r="BH479" s="200">
        <f>IF(N479="sníž. přenesená",J479,0)</f>
        <v>0</v>
      </c>
      <c r="BI479" s="200">
        <f>IF(N479="nulová",J479,0)</f>
        <v>0</v>
      </c>
      <c r="BJ479" s="18" t="s">
        <v>88</v>
      </c>
      <c r="BK479" s="200">
        <f>ROUND(I479*H479,2)</f>
        <v>0</v>
      </c>
      <c r="BL479" s="18" t="s">
        <v>162</v>
      </c>
      <c r="BM479" s="199" t="s">
        <v>434</v>
      </c>
    </row>
    <row r="480" spans="1:65" s="2" customFormat="1" ht="24.2" customHeight="1">
      <c r="A480" s="35"/>
      <c r="B480" s="36"/>
      <c r="C480" s="188" t="s">
        <v>435</v>
      </c>
      <c r="D480" s="188" t="s">
        <v>158</v>
      </c>
      <c r="E480" s="189" t="s">
        <v>436</v>
      </c>
      <c r="F480" s="190" t="s">
        <v>437</v>
      </c>
      <c r="G480" s="191" t="s">
        <v>438</v>
      </c>
      <c r="H480" s="192">
        <v>107.75</v>
      </c>
      <c r="I480" s="193"/>
      <c r="J480" s="194">
        <f>ROUND(I480*H480,2)</f>
        <v>0</v>
      </c>
      <c r="K480" s="190" t="s">
        <v>1</v>
      </c>
      <c r="L480" s="40"/>
      <c r="M480" s="195" t="s">
        <v>1</v>
      </c>
      <c r="N480" s="196" t="s">
        <v>45</v>
      </c>
      <c r="O480" s="72"/>
      <c r="P480" s="197">
        <f>O480*H480</f>
        <v>0</v>
      </c>
      <c r="Q480" s="197">
        <v>1.162E-2</v>
      </c>
      <c r="R480" s="197">
        <f>Q480*H480</f>
        <v>1.2520549999999999</v>
      </c>
      <c r="S480" s="197">
        <v>0</v>
      </c>
      <c r="T480" s="198">
        <f>S480*H480</f>
        <v>0</v>
      </c>
      <c r="U480" s="35"/>
      <c r="V480" s="35"/>
      <c r="W480" s="35"/>
      <c r="X480" s="35"/>
      <c r="Y480" s="35"/>
      <c r="Z480" s="35"/>
      <c r="AA480" s="35"/>
      <c r="AB480" s="35"/>
      <c r="AC480" s="35"/>
      <c r="AD480" s="35"/>
      <c r="AE480" s="35"/>
      <c r="AR480" s="199" t="s">
        <v>162</v>
      </c>
      <c r="AT480" s="199" t="s">
        <v>158</v>
      </c>
      <c r="AU480" s="199" t="s">
        <v>90</v>
      </c>
      <c r="AY480" s="18" t="s">
        <v>155</v>
      </c>
      <c r="BE480" s="200">
        <f>IF(N480="základní",J480,0)</f>
        <v>0</v>
      </c>
      <c r="BF480" s="200">
        <f>IF(N480="snížená",J480,0)</f>
        <v>0</v>
      </c>
      <c r="BG480" s="200">
        <f>IF(N480="zákl. přenesená",J480,0)</f>
        <v>0</v>
      </c>
      <c r="BH480" s="200">
        <f>IF(N480="sníž. přenesená",J480,0)</f>
        <v>0</v>
      </c>
      <c r="BI480" s="200">
        <f>IF(N480="nulová",J480,0)</f>
        <v>0</v>
      </c>
      <c r="BJ480" s="18" t="s">
        <v>88</v>
      </c>
      <c r="BK480" s="200">
        <f>ROUND(I480*H480,2)</f>
        <v>0</v>
      </c>
      <c r="BL480" s="18" t="s">
        <v>162</v>
      </c>
      <c r="BM480" s="199" t="s">
        <v>439</v>
      </c>
    </row>
    <row r="481" spans="2:51" s="13" customFormat="1" ht="11.25">
      <c r="B481" s="201"/>
      <c r="C481" s="202"/>
      <c r="D481" s="203" t="s">
        <v>164</v>
      </c>
      <c r="E481" s="204" t="s">
        <v>1</v>
      </c>
      <c r="F481" s="205" t="s">
        <v>165</v>
      </c>
      <c r="G481" s="202"/>
      <c r="H481" s="204" t="s">
        <v>1</v>
      </c>
      <c r="I481" s="206"/>
      <c r="J481" s="202"/>
      <c r="K481" s="202"/>
      <c r="L481" s="207"/>
      <c r="M481" s="208"/>
      <c r="N481" s="209"/>
      <c r="O481" s="209"/>
      <c r="P481" s="209"/>
      <c r="Q481" s="209"/>
      <c r="R481" s="209"/>
      <c r="S481" s="209"/>
      <c r="T481" s="210"/>
      <c r="AT481" s="211" t="s">
        <v>164</v>
      </c>
      <c r="AU481" s="211" t="s">
        <v>90</v>
      </c>
      <c r="AV481" s="13" t="s">
        <v>88</v>
      </c>
      <c r="AW481" s="13" t="s">
        <v>34</v>
      </c>
      <c r="AX481" s="13" t="s">
        <v>80</v>
      </c>
      <c r="AY481" s="211" t="s">
        <v>155</v>
      </c>
    </row>
    <row r="482" spans="2:51" s="13" customFormat="1" ht="11.25">
      <c r="B482" s="201"/>
      <c r="C482" s="202"/>
      <c r="D482" s="203" t="s">
        <v>164</v>
      </c>
      <c r="E482" s="204" t="s">
        <v>1</v>
      </c>
      <c r="F482" s="205" t="s">
        <v>166</v>
      </c>
      <c r="G482" s="202"/>
      <c r="H482" s="204" t="s">
        <v>1</v>
      </c>
      <c r="I482" s="206"/>
      <c r="J482" s="202"/>
      <c r="K482" s="202"/>
      <c r="L482" s="207"/>
      <c r="M482" s="208"/>
      <c r="N482" s="209"/>
      <c r="O482" s="209"/>
      <c r="P482" s="209"/>
      <c r="Q482" s="209"/>
      <c r="R482" s="209"/>
      <c r="S482" s="209"/>
      <c r="T482" s="210"/>
      <c r="AT482" s="211" t="s">
        <v>164</v>
      </c>
      <c r="AU482" s="211" t="s">
        <v>90</v>
      </c>
      <c r="AV482" s="13" t="s">
        <v>88</v>
      </c>
      <c r="AW482" s="13" t="s">
        <v>34</v>
      </c>
      <c r="AX482" s="13" t="s">
        <v>80</v>
      </c>
      <c r="AY482" s="211" t="s">
        <v>155</v>
      </c>
    </row>
    <row r="483" spans="2:51" s="14" customFormat="1" ht="11.25">
      <c r="B483" s="212"/>
      <c r="C483" s="213"/>
      <c r="D483" s="203" t="s">
        <v>164</v>
      </c>
      <c r="E483" s="214" t="s">
        <v>1</v>
      </c>
      <c r="F483" s="215" t="s">
        <v>416</v>
      </c>
      <c r="G483" s="213"/>
      <c r="H483" s="216">
        <v>3.5</v>
      </c>
      <c r="I483" s="217"/>
      <c r="J483" s="213"/>
      <c r="K483" s="213"/>
      <c r="L483" s="218"/>
      <c r="M483" s="219"/>
      <c r="N483" s="220"/>
      <c r="O483" s="220"/>
      <c r="P483" s="220"/>
      <c r="Q483" s="220"/>
      <c r="R483" s="220"/>
      <c r="S483" s="220"/>
      <c r="T483" s="221"/>
      <c r="AT483" s="222" t="s">
        <v>164</v>
      </c>
      <c r="AU483" s="222" t="s">
        <v>90</v>
      </c>
      <c r="AV483" s="14" t="s">
        <v>90</v>
      </c>
      <c r="AW483" s="14" t="s">
        <v>34</v>
      </c>
      <c r="AX483" s="14" t="s">
        <v>80</v>
      </c>
      <c r="AY483" s="222" t="s">
        <v>155</v>
      </c>
    </row>
    <row r="484" spans="2:51" s="14" customFormat="1" ht="11.25">
      <c r="B484" s="212"/>
      <c r="C484" s="213"/>
      <c r="D484" s="203" t="s">
        <v>164</v>
      </c>
      <c r="E484" s="214" t="s">
        <v>1</v>
      </c>
      <c r="F484" s="215" t="s">
        <v>417</v>
      </c>
      <c r="G484" s="213"/>
      <c r="H484" s="216">
        <v>2.5</v>
      </c>
      <c r="I484" s="217"/>
      <c r="J484" s="213"/>
      <c r="K484" s="213"/>
      <c r="L484" s="218"/>
      <c r="M484" s="219"/>
      <c r="N484" s="220"/>
      <c r="O484" s="220"/>
      <c r="P484" s="220"/>
      <c r="Q484" s="220"/>
      <c r="R484" s="220"/>
      <c r="S484" s="220"/>
      <c r="T484" s="221"/>
      <c r="AT484" s="222" t="s">
        <v>164</v>
      </c>
      <c r="AU484" s="222" t="s">
        <v>90</v>
      </c>
      <c r="AV484" s="14" t="s">
        <v>90</v>
      </c>
      <c r="AW484" s="14" t="s">
        <v>34</v>
      </c>
      <c r="AX484" s="14" t="s">
        <v>80</v>
      </c>
      <c r="AY484" s="222" t="s">
        <v>155</v>
      </c>
    </row>
    <row r="485" spans="2:51" s="14" customFormat="1" ht="11.25">
      <c r="B485" s="212"/>
      <c r="C485" s="213"/>
      <c r="D485" s="203" t="s">
        <v>164</v>
      </c>
      <c r="E485" s="214" t="s">
        <v>1</v>
      </c>
      <c r="F485" s="215" t="s">
        <v>418</v>
      </c>
      <c r="G485" s="213"/>
      <c r="H485" s="216">
        <v>5.25</v>
      </c>
      <c r="I485" s="217"/>
      <c r="J485" s="213"/>
      <c r="K485" s="213"/>
      <c r="L485" s="218"/>
      <c r="M485" s="219"/>
      <c r="N485" s="220"/>
      <c r="O485" s="220"/>
      <c r="P485" s="220"/>
      <c r="Q485" s="220"/>
      <c r="R485" s="220"/>
      <c r="S485" s="220"/>
      <c r="T485" s="221"/>
      <c r="AT485" s="222" t="s">
        <v>164</v>
      </c>
      <c r="AU485" s="222" t="s">
        <v>90</v>
      </c>
      <c r="AV485" s="14" t="s">
        <v>90</v>
      </c>
      <c r="AW485" s="14" t="s">
        <v>34</v>
      </c>
      <c r="AX485" s="14" t="s">
        <v>80</v>
      </c>
      <c r="AY485" s="222" t="s">
        <v>155</v>
      </c>
    </row>
    <row r="486" spans="2:51" s="14" customFormat="1" ht="11.25">
      <c r="B486" s="212"/>
      <c r="C486" s="213"/>
      <c r="D486" s="203" t="s">
        <v>164</v>
      </c>
      <c r="E486" s="214" t="s">
        <v>1</v>
      </c>
      <c r="F486" s="215" t="s">
        <v>419</v>
      </c>
      <c r="G486" s="213"/>
      <c r="H486" s="216">
        <v>4</v>
      </c>
      <c r="I486" s="217"/>
      <c r="J486" s="213"/>
      <c r="K486" s="213"/>
      <c r="L486" s="218"/>
      <c r="M486" s="219"/>
      <c r="N486" s="220"/>
      <c r="O486" s="220"/>
      <c r="P486" s="220"/>
      <c r="Q486" s="220"/>
      <c r="R486" s="220"/>
      <c r="S486" s="220"/>
      <c r="T486" s="221"/>
      <c r="AT486" s="222" t="s">
        <v>164</v>
      </c>
      <c r="AU486" s="222" t="s">
        <v>90</v>
      </c>
      <c r="AV486" s="14" t="s">
        <v>90</v>
      </c>
      <c r="AW486" s="14" t="s">
        <v>34</v>
      </c>
      <c r="AX486" s="14" t="s">
        <v>80</v>
      </c>
      <c r="AY486" s="222" t="s">
        <v>155</v>
      </c>
    </row>
    <row r="487" spans="2:51" s="14" customFormat="1" ht="11.25">
      <c r="B487" s="212"/>
      <c r="C487" s="213"/>
      <c r="D487" s="203" t="s">
        <v>164</v>
      </c>
      <c r="E487" s="214" t="s">
        <v>1</v>
      </c>
      <c r="F487" s="215" t="s">
        <v>420</v>
      </c>
      <c r="G487" s="213"/>
      <c r="H487" s="216">
        <v>6.5</v>
      </c>
      <c r="I487" s="217"/>
      <c r="J487" s="213"/>
      <c r="K487" s="213"/>
      <c r="L487" s="218"/>
      <c r="M487" s="219"/>
      <c r="N487" s="220"/>
      <c r="O487" s="220"/>
      <c r="P487" s="220"/>
      <c r="Q487" s="220"/>
      <c r="R487" s="220"/>
      <c r="S487" s="220"/>
      <c r="T487" s="221"/>
      <c r="AT487" s="222" t="s">
        <v>164</v>
      </c>
      <c r="AU487" s="222" t="s">
        <v>90</v>
      </c>
      <c r="AV487" s="14" t="s">
        <v>90</v>
      </c>
      <c r="AW487" s="14" t="s">
        <v>34</v>
      </c>
      <c r="AX487" s="14" t="s">
        <v>80</v>
      </c>
      <c r="AY487" s="222" t="s">
        <v>155</v>
      </c>
    </row>
    <row r="488" spans="2:51" s="14" customFormat="1" ht="11.25">
      <c r="B488" s="212"/>
      <c r="C488" s="213"/>
      <c r="D488" s="203" t="s">
        <v>164</v>
      </c>
      <c r="E488" s="214" t="s">
        <v>1</v>
      </c>
      <c r="F488" s="215" t="s">
        <v>421</v>
      </c>
      <c r="G488" s="213"/>
      <c r="H488" s="216">
        <v>9</v>
      </c>
      <c r="I488" s="217"/>
      <c r="J488" s="213"/>
      <c r="K488" s="213"/>
      <c r="L488" s="218"/>
      <c r="M488" s="219"/>
      <c r="N488" s="220"/>
      <c r="O488" s="220"/>
      <c r="P488" s="220"/>
      <c r="Q488" s="220"/>
      <c r="R488" s="220"/>
      <c r="S488" s="220"/>
      <c r="T488" s="221"/>
      <c r="AT488" s="222" t="s">
        <v>164</v>
      </c>
      <c r="AU488" s="222" t="s">
        <v>90</v>
      </c>
      <c r="AV488" s="14" t="s">
        <v>90</v>
      </c>
      <c r="AW488" s="14" t="s">
        <v>34</v>
      </c>
      <c r="AX488" s="14" t="s">
        <v>80</v>
      </c>
      <c r="AY488" s="222" t="s">
        <v>155</v>
      </c>
    </row>
    <row r="489" spans="2:51" s="14" customFormat="1" ht="11.25">
      <c r="B489" s="212"/>
      <c r="C489" s="213"/>
      <c r="D489" s="203" t="s">
        <v>164</v>
      </c>
      <c r="E489" s="214" t="s">
        <v>1</v>
      </c>
      <c r="F489" s="215" t="s">
        <v>422</v>
      </c>
      <c r="G489" s="213"/>
      <c r="H489" s="216">
        <v>6.5</v>
      </c>
      <c r="I489" s="217"/>
      <c r="J489" s="213"/>
      <c r="K489" s="213"/>
      <c r="L489" s="218"/>
      <c r="M489" s="219"/>
      <c r="N489" s="220"/>
      <c r="O489" s="220"/>
      <c r="P489" s="220"/>
      <c r="Q489" s="220"/>
      <c r="R489" s="220"/>
      <c r="S489" s="220"/>
      <c r="T489" s="221"/>
      <c r="AT489" s="222" t="s">
        <v>164</v>
      </c>
      <c r="AU489" s="222" t="s">
        <v>90</v>
      </c>
      <c r="AV489" s="14" t="s">
        <v>90</v>
      </c>
      <c r="AW489" s="14" t="s">
        <v>34</v>
      </c>
      <c r="AX489" s="14" t="s">
        <v>80</v>
      </c>
      <c r="AY489" s="222" t="s">
        <v>155</v>
      </c>
    </row>
    <row r="490" spans="2:51" s="14" customFormat="1" ht="11.25">
      <c r="B490" s="212"/>
      <c r="C490" s="213"/>
      <c r="D490" s="203" t="s">
        <v>164</v>
      </c>
      <c r="E490" s="214" t="s">
        <v>1</v>
      </c>
      <c r="F490" s="215" t="s">
        <v>423</v>
      </c>
      <c r="G490" s="213"/>
      <c r="H490" s="216">
        <v>3.5</v>
      </c>
      <c r="I490" s="217"/>
      <c r="J490" s="213"/>
      <c r="K490" s="213"/>
      <c r="L490" s="218"/>
      <c r="M490" s="219"/>
      <c r="N490" s="220"/>
      <c r="O490" s="220"/>
      <c r="P490" s="220"/>
      <c r="Q490" s="220"/>
      <c r="R490" s="220"/>
      <c r="S490" s="220"/>
      <c r="T490" s="221"/>
      <c r="AT490" s="222" t="s">
        <v>164</v>
      </c>
      <c r="AU490" s="222" t="s">
        <v>90</v>
      </c>
      <c r="AV490" s="14" t="s">
        <v>90</v>
      </c>
      <c r="AW490" s="14" t="s">
        <v>34</v>
      </c>
      <c r="AX490" s="14" t="s">
        <v>80</v>
      </c>
      <c r="AY490" s="222" t="s">
        <v>155</v>
      </c>
    </row>
    <row r="491" spans="2:51" s="14" customFormat="1" ht="11.25">
      <c r="B491" s="212"/>
      <c r="C491" s="213"/>
      <c r="D491" s="203" t="s">
        <v>164</v>
      </c>
      <c r="E491" s="214" t="s">
        <v>1</v>
      </c>
      <c r="F491" s="215" t="s">
        <v>424</v>
      </c>
      <c r="G491" s="213"/>
      <c r="H491" s="216">
        <v>18.5</v>
      </c>
      <c r="I491" s="217"/>
      <c r="J491" s="213"/>
      <c r="K491" s="213"/>
      <c r="L491" s="218"/>
      <c r="M491" s="219"/>
      <c r="N491" s="220"/>
      <c r="O491" s="220"/>
      <c r="P491" s="220"/>
      <c r="Q491" s="220"/>
      <c r="R491" s="220"/>
      <c r="S491" s="220"/>
      <c r="T491" s="221"/>
      <c r="AT491" s="222" t="s">
        <v>164</v>
      </c>
      <c r="AU491" s="222" t="s">
        <v>90</v>
      </c>
      <c r="AV491" s="14" t="s">
        <v>90</v>
      </c>
      <c r="AW491" s="14" t="s">
        <v>34</v>
      </c>
      <c r="AX491" s="14" t="s">
        <v>80</v>
      </c>
      <c r="AY491" s="222" t="s">
        <v>155</v>
      </c>
    </row>
    <row r="492" spans="2:51" s="14" customFormat="1" ht="11.25">
      <c r="B492" s="212"/>
      <c r="C492" s="213"/>
      <c r="D492" s="203" t="s">
        <v>164</v>
      </c>
      <c r="E492" s="214" t="s">
        <v>1</v>
      </c>
      <c r="F492" s="215" t="s">
        <v>425</v>
      </c>
      <c r="G492" s="213"/>
      <c r="H492" s="216">
        <v>8.5</v>
      </c>
      <c r="I492" s="217"/>
      <c r="J492" s="213"/>
      <c r="K492" s="213"/>
      <c r="L492" s="218"/>
      <c r="M492" s="219"/>
      <c r="N492" s="220"/>
      <c r="O492" s="220"/>
      <c r="P492" s="220"/>
      <c r="Q492" s="220"/>
      <c r="R492" s="220"/>
      <c r="S492" s="220"/>
      <c r="T492" s="221"/>
      <c r="AT492" s="222" t="s">
        <v>164</v>
      </c>
      <c r="AU492" s="222" t="s">
        <v>90</v>
      </c>
      <c r="AV492" s="14" t="s">
        <v>90</v>
      </c>
      <c r="AW492" s="14" t="s">
        <v>34</v>
      </c>
      <c r="AX492" s="14" t="s">
        <v>80</v>
      </c>
      <c r="AY492" s="222" t="s">
        <v>155</v>
      </c>
    </row>
    <row r="493" spans="2:51" s="14" customFormat="1" ht="11.25">
      <c r="B493" s="212"/>
      <c r="C493" s="213"/>
      <c r="D493" s="203" t="s">
        <v>164</v>
      </c>
      <c r="E493" s="214" t="s">
        <v>1</v>
      </c>
      <c r="F493" s="215" t="s">
        <v>426</v>
      </c>
      <c r="G493" s="213"/>
      <c r="H493" s="216">
        <v>16</v>
      </c>
      <c r="I493" s="217"/>
      <c r="J493" s="213"/>
      <c r="K493" s="213"/>
      <c r="L493" s="218"/>
      <c r="M493" s="219"/>
      <c r="N493" s="220"/>
      <c r="O493" s="220"/>
      <c r="P493" s="220"/>
      <c r="Q493" s="220"/>
      <c r="R493" s="220"/>
      <c r="S493" s="220"/>
      <c r="T493" s="221"/>
      <c r="AT493" s="222" t="s">
        <v>164</v>
      </c>
      <c r="AU493" s="222" t="s">
        <v>90</v>
      </c>
      <c r="AV493" s="14" t="s">
        <v>90</v>
      </c>
      <c r="AW493" s="14" t="s">
        <v>34</v>
      </c>
      <c r="AX493" s="14" t="s">
        <v>80</v>
      </c>
      <c r="AY493" s="222" t="s">
        <v>155</v>
      </c>
    </row>
    <row r="494" spans="2:51" s="14" customFormat="1" ht="11.25">
      <c r="B494" s="212"/>
      <c r="C494" s="213"/>
      <c r="D494" s="203" t="s">
        <v>164</v>
      </c>
      <c r="E494" s="214" t="s">
        <v>1</v>
      </c>
      <c r="F494" s="215" t="s">
        <v>427</v>
      </c>
      <c r="G494" s="213"/>
      <c r="H494" s="216">
        <v>4</v>
      </c>
      <c r="I494" s="217"/>
      <c r="J494" s="213"/>
      <c r="K494" s="213"/>
      <c r="L494" s="218"/>
      <c r="M494" s="219"/>
      <c r="N494" s="220"/>
      <c r="O494" s="220"/>
      <c r="P494" s="220"/>
      <c r="Q494" s="220"/>
      <c r="R494" s="220"/>
      <c r="S494" s="220"/>
      <c r="T494" s="221"/>
      <c r="AT494" s="222" t="s">
        <v>164</v>
      </c>
      <c r="AU494" s="222" t="s">
        <v>90</v>
      </c>
      <c r="AV494" s="14" t="s">
        <v>90</v>
      </c>
      <c r="AW494" s="14" t="s">
        <v>34</v>
      </c>
      <c r="AX494" s="14" t="s">
        <v>80</v>
      </c>
      <c r="AY494" s="222" t="s">
        <v>155</v>
      </c>
    </row>
    <row r="495" spans="2:51" s="14" customFormat="1" ht="11.25">
      <c r="B495" s="212"/>
      <c r="C495" s="213"/>
      <c r="D495" s="203" t="s">
        <v>164</v>
      </c>
      <c r="E495" s="214" t="s">
        <v>1</v>
      </c>
      <c r="F495" s="215" t="s">
        <v>428</v>
      </c>
      <c r="G495" s="213"/>
      <c r="H495" s="216">
        <v>5</v>
      </c>
      <c r="I495" s="217"/>
      <c r="J495" s="213"/>
      <c r="K495" s="213"/>
      <c r="L495" s="218"/>
      <c r="M495" s="219"/>
      <c r="N495" s="220"/>
      <c r="O495" s="220"/>
      <c r="P495" s="220"/>
      <c r="Q495" s="220"/>
      <c r="R495" s="220"/>
      <c r="S495" s="220"/>
      <c r="T495" s="221"/>
      <c r="AT495" s="222" t="s">
        <v>164</v>
      </c>
      <c r="AU495" s="222" t="s">
        <v>90</v>
      </c>
      <c r="AV495" s="14" t="s">
        <v>90</v>
      </c>
      <c r="AW495" s="14" t="s">
        <v>34</v>
      </c>
      <c r="AX495" s="14" t="s">
        <v>80</v>
      </c>
      <c r="AY495" s="222" t="s">
        <v>155</v>
      </c>
    </row>
    <row r="496" spans="2:51" s="14" customFormat="1" ht="11.25">
      <c r="B496" s="212"/>
      <c r="C496" s="213"/>
      <c r="D496" s="203" t="s">
        <v>164</v>
      </c>
      <c r="E496" s="214" t="s">
        <v>1</v>
      </c>
      <c r="F496" s="215" t="s">
        <v>429</v>
      </c>
      <c r="G496" s="213"/>
      <c r="H496" s="216">
        <v>12</v>
      </c>
      <c r="I496" s="217"/>
      <c r="J496" s="213"/>
      <c r="K496" s="213"/>
      <c r="L496" s="218"/>
      <c r="M496" s="219"/>
      <c r="N496" s="220"/>
      <c r="O496" s="220"/>
      <c r="P496" s="220"/>
      <c r="Q496" s="220"/>
      <c r="R496" s="220"/>
      <c r="S496" s="220"/>
      <c r="T496" s="221"/>
      <c r="AT496" s="222" t="s">
        <v>164</v>
      </c>
      <c r="AU496" s="222" t="s">
        <v>90</v>
      </c>
      <c r="AV496" s="14" t="s">
        <v>90</v>
      </c>
      <c r="AW496" s="14" t="s">
        <v>34</v>
      </c>
      <c r="AX496" s="14" t="s">
        <v>80</v>
      </c>
      <c r="AY496" s="222" t="s">
        <v>155</v>
      </c>
    </row>
    <row r="497" spans="1:65" s="14" customFormat="1" ht="11.25">
      <c r="B497" s="212"/>
      <c r="C497" s="213"/>
      <c r="D497" s="203" t="s">
        <v>164</v>
      </c>
      <c r="E497" s="214" t="s">
        <v>1</v>
      </c>
      <c r="F497" s="215" t="s">
        <v>430</v>
      </c>
      <c r="G497" s="213"/>
      <c r="H497" s="216">
        <v>3</v>
      </c>
      <c r="I497" s="217"/>
      <c r="J497" s="213"/>
      <c r="K497" s="213"/>
      <c r="L497" s="218"/>
      <c r="M497" s="219"/>
      <c r="N497" s="220"/>
      <c r="O497" s="220"/>
      <c r="P497" s="220"/>
      <c r="Q497" s="220"/>
      <c r="R497" s="220"/>
      <c r="S497" s="220"/>
      <c r="T497" s="221"/>
      <c r="AT497" s="222" t="s">
        <v>164</v>
      </c>
      <c r="AU497" s="222" t="s">
        <v>90</v>
      </c>
      <c r="AV497" s="14" t="s">
        <v>90</v>
      </c>
      <c r="AW497" s="14" t="s">
        <v>34</v>
      </c>
      <c r="AX497" s="14" t="s">
        <v>80</v>
      </c>
      <c r="AY497" s="222" t="s">
        <v>155</v>
      </c>
    </row>
    <row r="498" spans="1:65" s="15" customFormat="1" ht="11.25">
      <c r="B498" s="223"/>
      <c r="C498" s="224"/>
      <c r="D498" s="203" t="s">
        <v>164</v>
      </c>
      <c r="E498" s="225" t="s">
        <v>1</v>
      </c>
      <c r="F498" s="226" t="s">
        <v>171</v>
      </c>
      <c r="G498" s="224"/>
      <c r="H498" s="227">
        <v>107.75</v>
      </c>
      <c r="I498" s="228"/>
      <c r="J498" s="224"/>
      <c r="K498" s="224"/>
      <c r="L498" s="229"/>
      <c r="M498" s="230"/>
      <c r="N498" s="231"/>
      <c r="O498" s="231"/>
      <c r="P498" s="231"/>
      <c r="Q498" s="231"/>
      <c r="R498" s="231"/>
      <c r="S498" s="231"/>
      <c r="T498" s="232"/>
      <c r="AT498" s="233" t="s">
        <v>164</v>
      </c>
      <c r="AU498" s="233" t="s">
        <v>90</v>
      </c>
      <c r="AV498" s="15" t="s">
        <v>162</v>
      </c>
      <c r="AW498" s="15" t="s">
        <v>34</v>
      </c>
      <c r="AX498" s="15" t="s">
        <v>88</v>
      </c>
      <c r="AY498" s="233" t="s">
        <v>155</v>
      </c>
    </row>
    <row r="499" spans="1:65" s="2" customFormat="1" ht="24.2" customHeight="1">
      <c r="A499" s="35"/>
      <c r="B499" s="36"/>
      <c r="C499" s="188" t="s">
        <v>440</v>
      </c>
      <c r="D499" s="188" t="s">
        <v>158</v>
      </c>
      <c r="E499" s="189" t="s">
        <v>441</v>
      </c>
      <c r="F499" s="190" t="s">
        <v>442</v>
      </c>
      <c r="G499" s="191" t="s">
        <v>438</v>
      </c>
      <c r="H499" s="192">
        <v>35.4</v>
      </c>
      <c r="I499" s="193"/>
      <c r="J499" s="194">
        <f>ROUND(I499*H499,2)</f>
        <v>0</v>
      </c>
      <c r="K499" s="190" t="s">
        <v>1</v>
      </c>
      <c r="L499" s="40"/>
      <c r="M499" s="195" t="s">
        <v>1</v>
      </c>
      <c r="N499" s="196" t="s">
        <v>45</v>
      </c>
      <c r="O499" s="72"/>
      <c r="P499" s="197">
        <f>O499*H499</f>
        <v>0</v>
      </c>
      <c r="Q499" s="197">
        <v>1.162E-2</v>
      </c>
      <c r="R499" s="197">
        <f>Q499*H499</f>
        <v>0.41134799999999999</v>
      </c>
      <c r="S499" s="197">
        <v>0</v>
      </c>
      <c r="T499" s="198">
        <f>S499*H499</f>
        <v>0</v>
      </c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R499" s="199" t="s">
        <v>162</v>
      </c>
      <c r="AT499" s="199" t="s">
        <v>158</v>
      </c>
      <c r="AU499" s="199" t="s">
        <v>90</v>
      </c>
      <c r="AY499" s="18" t="s">
        <v>155</v>
      </c>
      <c r="BE499" s="200">
        <f>IF(N499="základní",J499,0)</f>
        <v>0</v>
      </c>
      <c r="BF499" s="200">
        <f>IF(N499="snížená",J499,0)</f>
        <v>0</v>
      </c>
      <c r="BG499" s="200">
        <f>IF(N499="zákl. přenesená",J499,0)</f>
        <v>0</v>
      </c>
      <c r="BH499" s="200">
        <f>IF(N499="sníž. přenesená",J499,0)</f>
        <v>0</v>
      </c>
      <c r="BI499" s="200">
        <f>IF(N499="nulová",J499,0)</f>
        <v>0</v>
      </c>
      <c r="BJ499" s="18" t="s">
        <v>88</v>
      </c>
      <c r="BK499" s="200">
        <f>ROUND(I499*H499,2)</f>
        <v>0</v>
      </c>
      <c r="BL499" s="18" t="s">
        <v>162</v>
      </c>
      <c r="BM499" s="199" t="s">
        <v>443</v>
      </c>
    </row>
    <row r="500" spans="1:65" s="13" customFormat="1" ht="11.25">
      <c r="B500" s="201"/>
      <c r="C500" s="202"/>
      <c r="D500" s="203" t="s">
        <v>164</v>
      </c>
      <c r="E500" s="204" t="s">
        <v>1</v>
      </c>
      <c r="F500" s="205" t="s">
        <v>165</v>
      </c>
      <c r="G500" s="202"/>
      <c r="H500" s="204" t="s">
        <v>1</v>
      </c>
      <c r="I500" s="206"/>
      <c r="J500" s="202"/>
      <c r="K500" s="202"/>
      <c r="L500" s="207"/>
      <c r="M500" s="208"/>
      <c r="N500" s="209"/>
      <c r="O500" s="209"/>
      <c r="P500" s="209"/>
      <c r="Q500" s="209"/>
      <c r="R500" s="209"/>
      <c r="S500" s="209"/>
      <c r="T500" s="210"/>
      <c r="AT500" s="211" t="s">
        <v>164</v>
      </c>
      <c r="AU500" s="211" t="s">
        <v>90</v>
      </c>
      <c r="AV500" s="13" t="s">
        <v>88</v>
      </c>
      <c r="AW500" s="13" t="s">
        <v>34</v>
      </c>
      <c r="AX500" s="13" t="s">
        <v>80</v>
      </c>
      <c r="AY500" s="211" t="s">
        <v>155</v>
      </c>
    </row>
    <row r="501" spans="1:65" s="13" customFormat="1" ht="11.25">
      <c r="B501" s="201"/>
      <c r="C501" s="202"/>
      <c r="D501" s="203" t="s">
        <v>164</v>
      </c>
      <c r="E501" s="204" t="s">
        <v>1</v>
      </c>
      <c r="F501" s="205" t="s">
        <v>395</v>
      </c>
      <c r="G501" s="202"/>
      <c r="H501" s="204" t="s">
        <v>1</v>
      </c>
      <c r="I501" s="206"/>
      <c r="J501" s="202"/>
      <c r="K501" s="202"/>
      <c r="L501" s="207"/>
      <c r="M501" s="208"/>
      <c r="N501" s="209"/>
      <c r="O501" s="209"/>
      <c r="P501" s="209"/>
      <c r="Q501" s="209"/>
      <c r="R501" s="209"/>
      <c r="S501" s="209"/>
      <c r="T501" s="210"/>
      <c r="AT501" s="211" t="s">
        <v>164</v>
      </c>
      <c r="AU501" s="211" t="s">
        <v>90</v>
      </c>
      <c r="AV501" s="13" t="s">
        <v>88</v>
      </c>
      <c r="AW501" s="13" t="s">
        <v>34</v>
      </c>
      <c r="AX501" s="13" t="s">
        <v>80</v>
      </c>
      <c r="AY501" s="211" t="s">
        <v>155</v>
      </c>
    </row>
    <row r="502" spans="1:65" s="14" customFormat="1" ht="11.25">
      <c r="B502" s="212"/>
      <c r="C502" s="213"/>
      <c r="D502" s="203" t="s">
        <v>164</v>
      </c>
      <c r="E502" s="214" t="s">
        <v>1</v>
      </c>
      <c r="F502" s="215" t="s">
        <v>404</v>
      </c>
      <c r="G502" s="213"/>
      <c r="H502" s="216">
        <v>1.4</v>
      </c>
      <c r="I502" s="217"/>
      <c r="J502" s="213"/>
      <c r="K502" s="213"/>
      <c r="L502" s="218"/>
      <c r="M502" s="219"/>
      <c r="N502" s="220"/>
      <c r="O502" s="220"/>
      <c r="P502" s="220"/>
      <c r="Q502" s="220"/>
      <c r="R502" s="220"/>
      <c r="S502" s="220"/>
      <c r="T502" s="221"/>
      <c r="AT502" s="222" t="s">
        <v>164</v>
      </c>
      <c r="AU502" s="222" t="s">
        <v>90</v>
      </c>
      <c r="AV502" s="14" t="s">
        <v>90</v>
      </c>
      <c r="AW502" s="14" t="s">
        <v>34</v>
      </c>
      <c r="AX502" s="14" t="s">
        <v>80</v>
      </c>
      <c r="AY502" s="222" t="s">
        <v>155</v>
      </c>
    </row>
    <row r="503" spans="1:65" s="14" customFormat="1" ht="11.25">
      <c r="B503" s="212"/>
      <c r="C503" s="213"/>
      <c r="D503" s="203" t="s">
        <v>164</v>
      </c>
      <c r="E503" s="214" t="s">
        <v>1</v>
      </c>
      <c r="F503" s="215" t="s">
        <v>405</v>
      </c>
      <c r="G503" s="213"/>
      <c r="H503" s="216">
        <v>0.5</v>
      </c>
      <c r="I503" s="217"/>
      <c r="J503" s="213"/>
      <c r="K503" s="213"/>
      <c r="L503" s="218"/>
      <c r="M503" s="219"/>
      <c r="N503" s="220"/>
      <c r="O503" s="220"/>
      <c r="P503" s="220"/>
      <c r="Q503" s="220"/>
      <c r="R503" s="220"/>
      <c r="S503" s="220"/>
      <c r="T503" s="221"/>
      <c r="AT503" s="222" t="s">
        <v>164</v>
      </c>
      <c r="AU503" s="222" t="s">
        <v>90</v>
      </c>
      <c r="AV503" s="14" t="s">
        <v>90</v>
      </c>
      <c r="AW503" s="14" t="s">
        <v>34</v>
      </c>
      <c r="AX503" s="14" t="s">
        <v>80</v>
      </c>
      <c r="AY503" s="222" t="s">
        <v>155</v>
      </c>
    </row>
    <row r="504" spans="1:65" s="14" customFormat="1" ht="11.25">
      <c r="B504" s="212"/>
      <c r="C504" s="213"/>
      <c r="D504" s="203" t="s">
        <v>164</v>
      </c>
      <c r="E504" s="214" t="s">
        <v>1</v>
      </c>
      <c r="F504" s="215" t="s">
        <v>406</v>
      </c>
      <c r="G504" s="213"/>
      <c r="H504" s="216">
        <v>3.5</v>
      </c>
      <c r="I504" s="217"/>
      <c r="J504" s="213"/>
      <c r="K504" s="213"/>
      <c r="L504" s="218"/>
      <c r="M504" s="219"/>
      <c r="N504" s="220"/>
      <c r="O504" s="220"/>
      <c r="P504" s="220"/>
      <c r="Q504" s="220"/>
      <c r="R504" s="220"/>
      <c r="S504" s="220"/>
      <c r="T504" s="221"/>
      <c r="AT504" s="222" t="s">
        <v>164</v>
      </c>
      <c r="AU504" s="222" t="s">
        <v>90</v>
      </c>
      <c r="AV504" s="14" t="s">
        <v>90</v>
      </c>
      <c r="AW504" s="14" t="s">
        <v>34</v>
      </c>
      <c r="AX504" s="14" t="s">
        <v>80</v>
      </c>
      <c r="AY504" s="222" t="s">
        <v>155</v>
      </c>
    </row>
    <row r="505" spans="1:65" s="14" customFormat="1" ht="11.25">
      <c r="B505" s="212"/>
      <c r="C505" s="213"/>
      <c r="D505" s="203" t="s">
        <v>164</v>
      </c>
      <c r="E505" s="214" t="s">
        <v>1</v>
      </c>
      <c r="F505" s="215" t="s">
        <v>407</v>
      </c>
      <c r="G505" s="213"/>
      <c r="H505" s="216">
        <v>0.5</v>
      </c>
      <c r="I505" s="217"/>
      <c r="J505" s="213"/>
      <c r="K505" s="213"/>
      <c r="L505" s="218"/>
      <c r="M505" s="219"/>
      <c r="N505" s="220"/>
      <c r="O505" s="220"/>
      <c r="P505" s="220"/>
      <c r="Q505" s="220"/>
      <c r="R505" s="220"/>
      <c r="S505" s="220"/>
      <c r="T505" s="221"/>
      <c r="AT505" s="222" t="s">
        <v>164</v>
      </c>
      <c r="AU505" s="222" t="s">
        <v>90</v>
      </c>
      <c r="AV505" s="14" t="s">
        <v>90</v>
      </c>
      <c r="AW505" s="14" t="s">
        <v>34</v>
      </c>
      <c r="AX505" s="14" t="s">
        <v>80</v>
      </c>
      <c r="AY505" s="222" t="s">
        <v>155</v>
      </c>
    </row>
    <row r="506" spans="1:65" s="14" customFormat="1" ht="11.25">
      <c r="B506" s="212"/>
      <c r="C506" s="213"/>
      <c r="D506" s="203" t="s">
        <v>164</v>
      </c>
      <c r="E506" s="214" t="s">
        <v>1</v>
      </c>
      <c r="F506" s="215" t="s">
        <v>408</v>
      </c>
      <c r="G506" s="213"/>
      <c r="H506" s="216">
        <v>2</v>
      </c>
      <c r="I506" s="217"/>
      <c r="J506" s="213"/>
      <c r="K506" s="213"/>
      <c r="L506" s="218"/>
      <c r="M506" s="219"/>
      <c r="N506" s="220"/>
      <c r="O506" s="220"/>
      <c r="P506" s="220"/>
      <c r="Q506" s="220"/>
      <c r="R506" s="220"/>
      <c r="S506" s="220"/>
      <c r="T506" s="221"/>
      <c r="AT506" s="222" t="s">
        <v>164</v>
      </c>
      <c r="AU506" s="222" t="s">
        <v>90</v>
      </c>
      <c r="AV506" s="14" t="s">
        <v>90</v>
      </c>
      <c r="AW506" s="14" t="s">
        <v>34</v>
      </c>
      <c r="AX506" s="14" t="s">
        <v>80</v>
      </c>
      <c r="AY506" s="222" t="s">
        <v>155</v>
      </c>
    </row>
    <row r="507" spans="1:65" s="14" customFormat="1" ht="11.25">
      <c r="B507" s="212"/>
      <c r="C507" s="213"/>
      <c r="D507" s="203" t="s">
        <v>164</v>
      </c>
      <c r="E507" s="214" t="s">
        <v>1</v>
      </c>
      <c r="F507" s="215" t="s">
        <v>409</v>
      </c>
      <c r="G507" s="213"/>
      <c r="H507" s="216">
        <v>8</v>
      </c>
      <c r="I507" s="217"/>
      <c r="J507" s="213"/>
      <c r="K507" s="213"/>
      <c r="L507" s="218"/>
      <c r="M507" s="219"/>
      <c r="N507" s="220"/>
      <c r="O507" s="220"/>
      <c r="P507" s="220"/>
      <c r="Q507" s="220"/>
      <c r="R507" s="220"/>
      <c r="S507" s="220"/>
      <c r="T507" s="221"/>
      <c r="AT507" s="222" t="s">
        <v>164</v>
      </c>
      <c r="AU507" s="222" t="s">
        <v>90</v>
      </c>
      <c r="AV507" s="14" t="s">
        <v>90</v>
      </c>
      <c r="AW507" s="14" t="s">
        <v>34</v>
      </c>
      <c r="AX507" s="14" t="s">
        <v>80</v>
      </c>
      <c r="AY507" s="222" t="s">
        <v>155</v>
      </c>
    </row>
    <row r="508" spans="1:65" s="14" customFormat="1" ht="11.25">
      <c r="B508" s="212"/>
      <c r="C508" s="213"/>
      <c r="D508" s="203" t="s">
        <v>164</v>
      </c>
      <c r="E508" s="214" t="s">
        <v>1</v>
      </c>
      <c r="F508" s="215" t="s">
        <v>410</v>
      </c>
      <c r="G508" s="213"/>
      <c r="H508" s="216">
        <v>6.5</v>
      </c>
      <c r="I508" s="217"/>
      <c r="J508" s="213"/>
      <c r="K508" s="213"/>
      <c r="L508" s="218"/>
      <c r="M508" s="219"/>
      <c r="N508" s="220"/>
      <c r="O508" s="220"/>
      <c r="P508" s="220"/>
      <c r="Q508" s="220"/>
      <c r="R508" s="220"/>
      <c r="S508" s="220"/>
      <c r="T508" s="221"/>
      <c r="AT508" s="222" t="s">
        <v>164</v>
      </c>
      <c r="AU508" s="222" t="s">
        <v>90</v>
      </c>
      <c r="AV508" s="14" t="s">
        <v>90</v>
      </c>
      <c r="AW508" s="14" t="s">
        <v>34</v>
      </c>
      <c r="AX508" s="14" t="s">
        <v>80</v>
      </c>
      <c r="AY508" s="222" t="s">
        <v>155</v>
      </c>
    </row>
    <row r="509" spans="1:65" s="14" customFormat="1" ht="11.25">
      <c r="B509" s="212"/>
      <c r="C509" s="213"/>
      <c r="D509" s="203" t="s">
        <v>164</v>
      </c>
      <c r="E509" s="214" t="s">
        <v>1</v>
      </c>
      <c r="F509" s="215" t="s">
        <v>411</v>
      </c>
      <c r="G509" s="213"/>
      <c r="H509" s="216">
        <v>0.5</v>
      </c>
      <c r="I509" s="217"/>
      <c r="J509" s="213"/>
      <c r="K509" s="213"/>
      <c r="L509" s="218"/>
      <c r="M509" s="219"/>
      <c r="N509" s="220"/>
      <c r="O509" s="220"/>
      <c r="P509" s="220"/>
      <c r="Q509" s="220"/>
      <c r="R509" s="220"/>
      <c r="S509" s="220"/>
      <c r="T509" s="221"/>
      <c r="AT509" s="222" t="s">
        <v>164</v>
      </c>
      <c r="AU509" s="222" t="s">
        <v>90</v>
      </c>
      <c r="AV509" s="14" t="s">
        <v>90</v>
      </c>
      <c r="AW509" s="14" t="s">
        <v>34</v>
      </c>
      <c r="AX509" s="14" t="s">
        <v>80</v>
      </c>
      <c r="AY509" s="222" t="s">
        <v>155</v>
      </c>
    </row>
    <row r="510" spans="1:65" s="14" customFormat="1" ht="11.25">
      <c r="B510" s="212"/>
      <c r="C510" s="213"/>
      <c r="D510" s="203" t="s">
        <v>164</v>
      </c>
      <c r="E510" s="214" t="s">
        <v>1</v>
      </c>
      <c r="F510" s="215" t="s">
        <v>412</v>
      </c>
      <c r="G510" s="213"/>
      <c r="H510" s="216">
        <v>6.5</v>
      </c>
      <c r="I510" s="217"/>
      <c r="J510" s="213"/>
      <c r="K510" s="213"/>
      <c r="L510" s="218"/>
      <c r="M510" s="219"/>
      <c r="N510" s="220"/>
      <c r="O510" s="220"/>
      <c r="P510" s="220"/>
      <c r="Q510" s="220"/>
      <c r="R510" s="220"/>
      <c r="S510" s="220"/>
      <c r="T510" s="221"/>
      <c r="AT510" s="222" t="s">
        <v>164</v>
      </c>
      <c r="AU510" s="222" t="s">
        <v>90</v>
      </c>
      <c r="AV510" s="14" t="s">
        <v>90</v>
      </c>
      <c r="AW510" s="14" t="s">
        <v>34</v>
      </c>
      <c r="AX510" s="14" t="s">
        <v>80</v>
      </c>
      <c r="AY510" s="222" t="s">
        <v>155</v>
      </c>
    </row>
    <row r="511" spans="1:65" s="14" customFormat="1" ht="11.25">
      <c r="B511" s="212"/>
      <c r="C511" s="213"/>
      <c r="D511" s="203" t="s">
        <v>164</v>
      </c>
      <c r="E511" s="214" t="s">
        <v>1</v>
      </c>
      <c r="F511" s="215" t="s">
        <v>413</v>
      </c>
      <c r="G511" s="213"/>
      <c r="H511" s="216">
        <v>3</v>
      </c>
      <c r="I511" s="217"/>
      <c r="J511" s="213"/>
      <c r="K511" s="213"/>
      <c r="L511" s="218"/>
      <c r="M511" s="219"/>
      <c r="N511" s="220"/>
      <c r="O511" s="220"/>
      <c r="P511" s="220"/>
      <c r="Q511" s="220"/>
      <c r="R511" s="220"/>
      <c r="S511" s="220"/>
      <c r="T511" s="221"/>
      <c r="AT511" s="222" t="s">
        <v>164</v>
      </c>
      <c r="AU511" s="222" t="s">
        <v>90</v>
      </c>
      <c r="AV511" s="14" t="s">
        <v>90</v>
      </c>
      <c r="AW511" s="14" t="s">
        <v>34</v>
      </c>
      <c r="AX511" s="14" t="s">
        <v>80</v>
      </c>
      <c r="AY511" s="222" t="s">
        <v>155</v>
      </c>
    </row>
    <row r="512" spans="1:65" s="14" customFormat="1" ht="11.25">
      <c r="B512" s="212"/>
      <c r="C512" s="213"/>
      <c r="D512" s="203" t="s">
        <v>164</v>
      </c>
      <c r="E512" s="214" t="s">
        <v>1</v>
      </c>
      <c r="F512" s="215" t="s">
        <v>414</v>
      </c>
      <c r="G512" s="213"/>
      <c r="H512" s="216">
        <v>3</v>
      </c>
      <c r="I512" s="217"/>
      <c r="J512" s="213"/>
      <c r="K512" s="213"/>
      <c r="L512" s="218"/>
      <c r="M512" s="219"/>
      <c r="N512" s="220"/>
      <c r="O512" s="220"/>
      <c r="P512" s="220"/>
      <c r="Q512" s="220"/>
      <c r="R512" s="220"/>
      <c r="S512" s="220"/>
      <c r="T512" s="221"/>
      <c r="AT512" s="222" t="s">
        <v>164</v>
      </c>
      <c r="AU512" s="222" t="s">
        <v>90</v>
      </c>
      <c r="AV512" s="14" t="s">
        <v>90</v>
      </c>
      <c r="AW512" s="14" t="s">
        <v>34</v>
      </c>
      <c r="AX512" s="14" t="s">
        <v>80</v>
      </c>
      <c r="AY512" s="222" t="s">
        <v>155</v>
      </c>
    </row>
    <row r="513" spans="1:65" s="15" customFormat="1" ht="11.25">
      <c r="B513" s="223"/>
      <c r="C513" s="224"/>
      <c r="D513" s="203" t="s">
        <v>164</v>
      </c>
      <c r="E513" s="225" t="s">
        <v>1</v>
      </c>
      <c r="F513" s="226" t="s">
        <v>171</v>
      </c>
      <c r="G513" s="224"/>
      <c r="H513" s="227">
        <v>35.4</v>
      </c>
      <c r="I513" s="228"/>
      <c r="J513" s="224"/>
      <c r="K513" s="224"/>
      <c r="L513" s="229"/>
      <c r="M513" s="230"/>
      <c r="N513" s="231"/>
      <c r="O513" s="231"/>
      <c r="P513" s="231"/>
      <c r="Q513" s="231"/>
      <c r="R513" s="231"/>
      <c r="S513" s="231"/>
      <c r="T513" s="232"/>
      <c r="AT513" s="233" t="s">
        <v>164</v>
      </c>
      <c r="AU513" s="233" t="s">
        <v>90</v>
      </c>
      <c r="AV513" s="15" t="s">
        <v>162</v>
      </c>
      <c r="AW513" s="15" t="s">
        <v>34</v>
      </c>
      <c r="AX513" s="15" t="s">
        <v>88</v>
      </c>
      <c r="AY513" s="233" t="s">
        <v>155</v>
      </c>
    </row>
    <row r="514" spans="1:65" s="2" customFormat="1" ht="24.2" customHeight="1">
      <c r="A514" s="35"/>
      <c r="B514" s="36"/>
      <c r="C514" s="188" t="s">
        <v>444</v>
      </c>
      <c r="D514" s="188" t="s">
        <v>158</v>
      </c>
      <c r="E514" s="189" t="s">
        <v>445</v>
      </c>
      <c r="F514" s="190" t="s">
        <v>446</v>
      </c>
      <c r="G514" s="191" t="s">
        <v>102</v>
      </c>
      <c r="H514" s="192">
        <v>31.62</v>
      </c>
      <c r="I514" s="193"/>
      <c r="J514" s="194">
        <f>ROUND(I514*H514,2)</f>
        <v>0</v>
      </c>
      <c r="K514" s="190" t="s">
        <v>1</v>
      </c>
      <c r="L514" s="40"/>
      <c r="M514" s="195" t="s">
        <v>1</v>
      </c>
      <c r="N514" s="196" t="s">
        <v>45</v>
      </c>
      <c r="O514" s="72"/>
      <c r="P514" s="197">
        <f>O514*H514</f>
        <v>0</v>
      </c>
      <c r="Q514" s="197">
        <v>1.162E-2</v>
      </c>
      <c r="R514" s="197">
        <f>Q514*H514</f>
        <v>0.36742440000000004</v>
      </c>
      <c r="S514" s="197">
        <v>0</v>
      </c>
      <c r="T514" s="198">
        <f>S514*H514</f>
        <v>0</v>
      </c>
      <c r="U514" s="35"/>
      <c r="V514" s="35"/>
      <c r="W514" s="35"/>
      <c r="X514" s="35"/>
      <c r="Y514" s="35"/>
      <c r="Z514" s="35"/>
      <c r="AA514" s="35"/>
      <c r="AB514" s="35"/>
      <c r="AC514" s="35"/>
      <c r="AD514" s="35"/>
      <c r="AE514" s="35"/>
      <c r="AR514" s="199" t="s">
        <v>162</v>
      </c>
      <c r="AT514" s="199" t="s">
        <v>158</v>
      </c>
      <c r="AU514" s="199" t="s">
        <v>90</v>
      </c>
      <c r="AY514" s="18" t="s">
        <v>155</v>
      </c>
      <c r="BE514" s="200">
        <f>IF(N514="základní",J514,0)</f>
        <v>0</v>
      </c>
      <c r="BF514" s="200">
        <f>IF(N514="snížená",J514,0)</f>
        <v>0</v>
      </c>
      <c r="BG514" s="200">
        <f>IF(N514="zákl. přenesená",J514,0)</f>
        <v>0</v>
      </c>
      <c r="BH514" s="200">
        <f>IF(N514="sníž. přenesená",J514,0)</f>
        <v>0</v>
      </c>
      <c r="BI514" s="200">
        <f>IF(N514="nulová",J514,0)</f>
        <v>0</v>
      </c>
      <c r="BJ514" s="18" t="s">
        <v>88</v>
      </c>
      <c r="BK514" s="200">
        <f>ROUND(I514*H514,2)</f>
        <v>0</v>
      </c>
      <c r="BL514" s="18" t="s">
        <v>162</v>
      </c>
      <c r="BM514" s="199" t="s">
        <v>447</v>
      </c>
    </row>
    <row r="515" spans="1:65" s="13" customFormat="1" ht="11.25">
      <c r="B515" s="201"/>
      <c r="C515" s="202"/>
      <c r="D515" s="203" t="s">
        <v>164</v>
      </c>
      <c r="E515" s="204" t="s">
        <v>1</v>
      </c>
      <c r="F515" s="205" t="s">
        <v>165</v>
      </c>
      <c r="G515" s="202"/>
      <c r="H515" s="204" t="s">
        <v>1</v>
      </c>
      <c r="I515" s="206"/>
      <c r="J515" s="202"/>
      <c r="K515" s="202"/>
      <c r="L515" s="207"/>
      <c r="M515" s="208"/>
      <c r="N515" s="209"/>
      <c r="O515" s="209"/>
      <c r="P515" s="209"/>
      <c r="Q515" s="209"/>
      <c r="R515" s="209"/>
      <c r="S515" s="209"/>
      <c r="T515" s="210"/>
      <c r="AT515" s="211" t="s">
        <v>164</v>
      </c>
      <c r="AU515" s="211" t="s">
        <v>90</v>
      </c>
      <c r="AV515" s="13" t="s">
        <v>88</v>
      </c>
      <c r="AW515" s="13" t="s">
        <v>34</v>
      </c>
      <c r="AX515" s="13" t="s">
        <v>80</v>
      </c>
      <c r="AY515" s="211" t="s">
        <v>155</v>
      </c>
    </row>
    <row r="516" spans="1:65" s="13" customFormat="1" ht="11.25">
      <c r="B516" s="201"/>
      <c r="C516" s="202"/>
      <c r="D516" s="203" t="s">
        <v>164</v>
      </c>
      <c r="E516" s="204" t="s">
        <v>1</v>
      </c>
      <c r="F516" s="205" t="s">
        <v>395</v>
      </c>
      <c r="G516" s="202"/>
      <c r="H516" s="204" t="s">
        <v>1</v>
      </c>
      <c r="I516" s="206"/>
      <c r="J516" s="202"/>
      <c r="K516" s="202"/>
      <c r="L516" s="207"/>
      <c r="M516" s="208"/>
      <c r="N516" s="209"/>
      <c r="O516" s="209"/>
      <c r="P516" s="209"/>
      <c r="Q516" s="209"/>
      <c r="R516" s="209"/>
      <c r="S516" s="209"/>
      <c r="T516" s="210"/>
      <c r="AT516" s="211" t="s">
        <v>164</v>
      </c>
      <c r="AU516" s="211" t="s">
        <v>90</v>
      </c>
      <c r="AV516" s="13" t="s">
        <v>88</v>
      </c>
      <c r="AW516" s="13" t="s">
        <v>34</v>
      </c>
      <c r="AX516" s="13" t="s">
        <v>80</v>
      </c>
      <c r="AY516" s="211" t="s">
        <v>155</v>
      </c>
    </row>
    <row r="517" spans="1:65" s="13" customFormat="1" ht="11.25">
      <c r="B517" s="201"/>
      <c r="C517" s="202"/>
      <c r="D517" s="203" t="s">
        <v>164</v>
      </c>
      <c r="E517" s="204" t="s">
        <v>1</v>
      </c>
      <c r="F517" s="205" t="s">
        <v>168</v>
      </c>
      <c r="G517" s="202"/>
      <c r="H517" s="204" t="s">
        <v>1</v>
      </c>
      <c r="I517" s="206"/>
      <c r="J517" s="202"/>
      <c r="K517" s="202"/>
      <c r="L517" s="207"/>
      <c r="M517" s="208"/>
      <c r="N517" s="209"/>
      <c r="O517" s="209"/>
      <c r="P517" s="209"/>
      <c r="Q517" s="209"/>
      <c r="R517" s="209"/>
      <c r="S517" s="209"/>
      <c r="T517" s="210"/>
      <c r="AT517" s="211" t="s">
        <v>164</v>
      </c>
      <c r="AU517" s="211" t="s">
        <v>90</v>
      </c>
      <c r="AV517" s="13" t="s">
        <v>88</v>
      </c>
      <c r="AW517" s="13" t="s">
        <v>34</v>
      </c>
      <c r="AX517" s="13" t="s">
        <v>80</v>
      </c>
      <c r="AY517" s="211" t="s">
        <v>155</v>
      </c>
    </row>
    <row r="518" spans="1:65" s="14" customFormat="1" ht="11.25">
      <c r="B518" s="212"/>
      <c r="C518" s="213"/>
      <c r="D518" s="203" t="s">
        <v>164</v>
      </c>
      <c r="E518" s="214" t="s">
        <v>1</v>
      </c>
      <c r="F518" s="215" t="s">
        <v>269</v>
      </c>
      <c r="G518" s="213"/>
      <c r="H518" s="216">
        <v>31.62</v>
      </c>
      <c r="I518" s="217"/>
      <c r="J518" s="213"/>
      <c r="K518" s="213"/>
      <c r="L518" s="218"/>
      <c r="M518" s="219"/>
      <c r="N518" s="220"/>
      <c r="O518" s="220"/>
      <c r="P518" s="220"/>
      <c r="Q518" s="220"/>
      <c r="R518" s="220"/>
      <c r="S518" s="220"/>
      <c r="T518" s="221"/>
      <c r="AT518" s="222" t="s">
        <v>164</v>
      </c>
      <c r="AU518" s="222" t="s">
        <v>90</v>
      </c>
      <c r="AV518" s="14" t="s">
        <v>90</v>
      </c>
      <c r="AW518" s="14" t="s">
        <v>34</v>
      </c>
      <c r="AX518" s="14" t="s">
        <v>80</v>
      </c>
      <c r="AY518" s="222" t="s">
        <v>155</v>
      </c>
    </row>
    <row r="519" spans="1:65" s="15" customFormat="1" ht="11.25">
      <c r="B519" s="223"/>
      <c r="C519" s="224"/>
      <c r="D519" s="203" t="s">
        <v>164</v>
      </c>
      <c r="E519" s="225" t="s">
        <v>1</v>
      </c>
      <c r="F519" s="226" t="s">
        <v>171</v>
      </c>
      <c r="G519" s="224"/>
      <c r="H519" s="227">
        <v>31.62</v>
      </c>
      <c r="I519" s="228"/>
      <c r="J519" s="224"/>
      <c r="K519" s="224"/>
      <c r="L519" s="229"/>
      <c r="M519" s="230"/>
      <c r="N519" s="231"/>
      <c r="O519" s="231"/>
      <c r="P519" s="231"/>
      <c r="Q519" s="231"/>
      <c r="R519" s="231"/>
      <c r="S519" s="231"/>
      <c r="T519" s="232"/>
      <c r="AT519" s="233" t="s">
        <v>164</v>
      </c>
      <c r="AU519" s="233" t="s">
        <v>90</v>
      </c>
      <c r="AV519" s="15" t="s">
        <v>162</v>
      </c>
      <c r="AW519" s="15" t="s">
        <v>34</v>
      </c>
      <c r="AX519" s="15" t="s">
        <v>88</v>
      </c>
      <c r="AY519" s="233" t="s">
        <v>155</v>
      </c>
    </row>
    <row r="520" spans="1:65" s="2" customFormat="1" ht="24.2" customHeight="1">
      <c r="A520" s="35"/>
      <c r="B520" s="36"/>
      <c r="C520" s="188" t="s">
        <v>448</v>
      </c>
      <c r="D520" s="188" t="s">
        <v>158</v>
      </c>
      <c r="E520" s="189" t="s">
        <v>449</v>
      </c>
      <c r="F520" s="190" t="s">
        <v>450</v>
      </c>
      <c r="G520" s="191" t="s">
        <v>379</v>
      </c>
      <c r="H520" s="192">
        <v>22.4</v>
      </c>
      <c r="I520" s="193"/>
      <c r="J520" s="194">
        <f>ROUND(I520*H520,2)</f>
        <v>0</v>
      </c>
      <c r="K520" s="190" t="s">
        <v>1</v>
      </c>
      <c r="L520" s="40"/>
      <c r="M520" s="195" t="s">
        <v>1</v>
      </c>
      <c r="N520" s="196" t="s">
        <v>45</v>
      </c>
      <c r="O520" s="72"/>
      <c r="P520" s="197">
        <f>O520*H520</f>
        <v>0</v>
      </c>
      <c r="Q520" s="197">
        <v>3.0300000000000001E-3</v>
      </c>
      <c r="R520" s="197">
        <f>Q520*H520</f>
        <v>6.7872000000000002E-2</v>
      </c>
      <c r="S520" s="197">
        <v>0</v>
      </c>
      <c r="T520" s="198">
        <f>S520*H520</f>
        <v>0</v>
      </c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R520" s="199" t="s">
        <v>162</v>
      </c>
      <c r="AT520" s="199" t="s">
        <v>158</v>
      </c>
      <c r="AU520" s="199" t="s">
        <v>90</v>
      </c>
      <c r="AY520" s="18" t="s">
        <v>155</v>
      </c>
      <c r="BE520" s="200">
        <f>IF(N520="základní",J520,0)</f>
        <v>0</v>
      </c>
      <c r="BF520" s="200">
        <f>IF(N520="snížená",J520,0)</f>
        <v>0</v>
      </c>
      <c r="BG520" s="200">
        <f>IF(N520="zákl. přenesená",J520,0)</f>
        <v>0</v>
      </c>
      <c r="BH520" s="200">
        <f>IF(N520="sníž. přenesená",J520,0)</f>
        <v>0</v>
      </c>
      <c r="BI520" s="200">
        <f>IF(N520="nulová",J520,0)</f>
        <v>0</v>
      </c>
      <c r="BJ520" s="18" t="s">
        <v>88</v>
      </c>
      <c r="BK520" s="200">
        <f>ROUND(I520*H520,2)</f>
        <v>0</v>
      </c>
      <c r="BL520" s="18" t="s">
        <v>162</v>
      </c>
      <c r="BM520" s="199" t="s">
        <v>451</v>
      </c>
    </row>
    <row r="521" spans="1:65" s="13" customFormat="1" ht="11.25">
      <c r="B521" s="201"/>
      <c r="C521" s="202"/>
      <c r="D521" s="203" t="s">
        <v>164</v>
      </c>
      <c r="E521" s="204" t="s">
        <v>1</v>
      </c>
      <c r="F521" s="205" t="s">
        <v>165</v>
      </c>
      <c r="G521" s="202"/>
      <c r="H521" s="204" t="s">
        <v>1</v>
      </c>
      <c r="I521" s="206"/>
      <c r="J521" s="202"/>
      <c r="K521" s="202"/>
      <c r="L521" s="207"/>
      <c r="M521" s="208"/>
      <c r="N521" s="209"/>
      <c r="O521" s="209"/>
      <c r="P521" s="209"/>
      <c r="Q521" s="209"/>
      <c r="R521" s="209"/>
      <c r="S521" s="209"/>
      <c r="T521" s="210"/>
      <c r="AT521" s="211" t="s">
        <v>164</v>
      </c>
      <c r="AU521" s="211" t="s">
        <v>90</v>
      </c>
      <c r="AV521" s="13" t="s">
        <v>88</v>
      </c>
      <c r="AW521" s="13" t="s">
        <v>34</v>
      </c>
      <c r="AX521" s="13" t="s">
        <v>80</v>
      </c>
      <c r="AY521" s="211" t="s">
        <v>155</v>
      </c>
    </row>
    <row r="522" spans="1:65" s="13" customFormat="1" ht="11.25">
      <c r="B522" s="201"/>
      <c r="C522" s="202"/>
      <c r="D522" s="203" t="s">
        <v>164</v>
      </c>
      <c r="E522" s="204" t="s">
        <v>1</v>
      </c>
      <c r="F522" s="205" t="s">
        <v>395</v>
      </c>
      <c r="G522" s="202"/>
      <c r="H522" s="204" t="s">
        <v>1</v>
      </c>
      <c r="I522" s="206"/>
      <c r="J522" s="202"/>
      <c r="K522" s="202"/>
      <c r="L522" s="207"/>
      <c r="M522" s="208"/>
      <c r="N522" s="209"/>
      <c r="O522" s="209"/>
      <c r="P522" s="209"/>
      <c r="Q522" s="209"/>
      <c r="R522" s="209"/>
      <c r="S522" s="209"/>
      <c r="T522" s="210"/>
      <c r="AT522" s="211" t="s">
        <v>164</v>
      </c>
      <c r="AU522" s="211" t="s">
        <v>90</v>
      </c>
      <c r="AV522" s="13" t="s">
        <v>88</v>
      </c>
      <c r="AW522" s="13" t="s">
        <v>34</v>
      </c>
      <c r="AX522" s="13" t="s">
        <v>80</v>
      </c>
      <c r="AY522" s="211" t="s">
        <v>155</v>
      </c>
    </row>
    <row r="523" spans="1:65" s="14" customFormat="1" ht="11.25">
      <c r="B523" s="212"/>
      <c r="C523" s="213"/>
      <c r="D523" s="203" t="s">
        <v>164</v>
      </c>
      <c r="E523" s="214" t="s">
        <v>1</v>
      </c>
      <c r="F523" s="215" t="s">
        <v>404</v>
      </c>
      <c r="G523" s="213"/>
      <c r="H523" s="216">
        <v>1.4</v>
      </c>
      <c r="I523" s="217"/>
      <c r="J523" s="213"/>
      <c r="K523" s="213"/>
      <c r="L523" s="218"/>
      <c r="M523" s="219"/>
      <c r="N523" s="220"/>
      <c r="O523" s="220"/>
      <c r="P523" s="220"/>
      <c r="Q523" s="220"/>
      <c r="R523" s="220"/>
      <c r="S523" s="220"/>
      <c r="T523" s="221"/>
      <c r="AT523" s="222" t="s">
        <v>164</v>
      </c>
      <c r="AU523" s="222" t="s">
        <v>90</v>
      </c>
      <c r="AV523" s="14" t="s">
        <v>90</v>
      </c>
      <c r="AW523" s="14" t="s">
        <v>34</v>
      </c>
      <c r="AX523" s="14" t="s">
        <v>80</v>
      </c>
      <c r="AY523" s="222" t="s">
        <v>155</v>
      </c>
    </row>
    <row r="524" spans="1:65" s="14" customFormat="1" ht="11.25">
      <c r="B524" s="212"/>
      <c r="C524" s="213"/>
      <c r="D524" s="203" t="s">
        <v>164</v>
      </c>
      <c r="E524" s="214" t="s">
        <v>1</v>
      </c>
      <c r="F524" s="215" t="s">
        <v>405</v>
      </c>
      <c r="G524" s="213"/>
      <c r="H524" s="216">
        <v>0.5</v>
      </c>
      <c r="I524" s="217"/>
      <c r="J524" s="213"/>
      <c r="K524" s="213"/>
      <c r="L524" s="218"/>
      <c r="M524" s="219"/>
      <c r="N524" s="220"/>
      <c r="O524" s="220"/>
      <c r="P524" s="220"/>
      <c r="Q524" s="220"/>
      <c r="R524" s="220"/>
      <c r="S524" s="220"/>
      <c r="T524" s="221"/>
      <c r="AT524" s="222" t="s">
        <v>164</v>
      </c>
      <c r="AU524" s="222" t="s">
        <v>90</v>
      </c>
      <c r="AV524" s="14" t="s">
        <v>90</v>
      </c>
      <c r="AW524" s="14" t="s">
        <v>34</v>
      </c>
      <c r="AX524" s="14" t="s">
        <v>80</v>
      </c>
      <c r="AY524" s="222" t="s">
        <v>155</v>
      </c>
    </row>
    <row r="525" spans="1:65" s="14" customFormat="1" ht="11.25">
      <c r="B525" s="212"/>
      <c r="C525" s="213"/>
      <c r="D525" s="203" t="s">
        <v>164</v>
      </c>
      <c r="E525" s="214" t="s">
        <v>1</v>
      </c>
      <c r="F525" s="215" t="s">
        <v>406</v>
      </c>
      <c r="G525" s="213"/>
      <c r="H525" s="216">
        <v>3.5</v>
      </c>
      <c r="I525" s="217"/>
      <c r="J525" s="213"/>
      <c r="K525" s="213"/>
      <c r="L525" s="218"/>
      <c r="M525" s="219"/>
      <c r="N525" s="220"/>
      <c r="O525" s="220"/>
      <c r="P525" s="220"/>
      <c r="Q525" s="220"/>
      <c r="R525" s="220"/>
      <c r="S525" s="220"/>
      <c r="T525" s="221"/>
      <c r="AT525" s="222" t="s">
        <v>164</v>
      </c>
      <c r="AU525" s="222" t="s">
        <v>90</v>
      </c>
      <c r="AV525" s="14" t="s">
        <v>90</v>
      </c>
      <c r="AW525" s="14" t="s">
        <v>34</v>
      </c>
      <c r="AX525" s="14" t="s">
        <v>80</v>
      </c>
      <c r="AY525" s="222" t="s">
        <v>155</v>
      </c>
    </row>
    <row r="526" spans="1:65" s="14" customFormat="1" ht="11.25">
      <c r="B526" s="212"/>
      <c r="C526" s="213"/>
      <c r="D526" s="203" t="s">
        <v>164</v>
      </c>
      <c r="E526" s="214" t="s">
        <v>1</v>
      </c>
      <c r="F526" s="215" t="s">
        <v>407</v>
      </c>
      <c r="G526" s="213"/>
      <c r="H526" s="216">
        <v>0.5</v>
      </c>
      <c r="I526" s="217"/>
      <c r="J526" s="213"/>
      <c r="K526" s="213"/>
      <c r="L526" s="218"/>
      <c r="M526" s="219"/>
      <c r="N526" s="220"/>
      <c r="O526" s="220"/>
      <c r="P526" s="220"/>
      <c r="Q526" s="220"/>
      <c r="R526" s="220"/>
      <c r="S526" s="220"/>
      <c r="T526" s="221"/>
      <c r="AT526" s="222" t="s">
        <v>164</v>
      </c>
      <c r="AU526" s="222" t="s">
        <v>90</v>
      </c>
      <c r="AV526" s="14" t="s">
        <v>90</v>
      </c>
      <c r="AW526" s="14" t="s">
        <v>34</v>
      </c>
      <c r="AX526" s="14" t="s">
        <v>80</v>
      </c>
      <c r="AY526" s="222" t="s">
        <v>155</v>
      </c>
    </row>
    <row r="527" spans="1:65" s="14" customFormat="1" ht="11.25">
      <c r="B527" s="212"/>
      <c r="C527" s="213"/>
      <c r="D527" s="203" t="s">
        <v>164</v>
      </c>
      <c r="E527" s="214" t="s">
        <v>1</v>
      </c>
      <c r="F527" s="215" t="s">
        <v>408</v>
      </c>
      <c r="G527" s="213"/>
      <c r="H527" s="216">
        <v>2</v>
      </c>
      <c r="I527" s="217"/>
      <c r="J527" s="213"/>
      <c r="K527" s="213"/>
      <c r="L527" s="218"/>
      <c r="M527" s="219"/>
      <c r="N527" s="220"/>
      <c r="O527" s="220"/>
      <c r="P527" s="220"/>
      <c r="Q527" s="220"/>
      <c r="R527" s="220"/>
      <c r="S527" s="220"/>
      <c r="T527" s="221"/>
      <c r="AT527" s="222" t="s">
        <v>164</v>
      </c>
      <c r="AU527" s="222" t="s">
        <v>90</v>
      </c>
      <c r="AV527" s="14" t="s">
        <v>90</v>
      </c>
      <c r="AW527" s="14" t="s">
        <v>34</v>
      </c>
      <c r="AX527" s="14" t="s">
        <v>80</v>
      </c>
      <c r="AY527" s="222" t="s">
        <v>155</v>
      </c>
    </row>
    <row r="528" spans="1:65" s="14" customFormat="1" ht="11.25">
      <c r="B528" s="212"/>
      <c r="C528" s="213"/>
      <c r="D528" s="203" t="s">
        <v>164</v>
      </c>
      <c r="E528" s="214" t="s">
        <v>1</v>
      </c>
      <c r="F528" s="215" t="s">
        <v>409</v>
      </c>
      <c r="G528" s="213"/>
      <c r="H528" s="216">
        <v>8</v>
      </c>
      <c r="I528" s="217"/>
      <c r="J528" s="213"/>
      <c r="K528" s="213"/>
      <c r="L528" s="218"/>
      <c r="M528" s="219"/>
      <c r="N528" s="220"/>
      <c r="O528" s="220"/>
      <c r="P528" s="220"/>
      <c r="Q528" s="220"/>
      <c r="R528" s="220"/>
      <c r="S528" s="220"/>
      <c r="T528" s="221"/>
      <c r="AT528" s="222" t="s">
        <v>164</v>
      </c>
      <c r="AU528" s="222" t="s">
        <v>90</v>
      </c>
      <c r="AV528" s="14" t="s">
        <v>90</v>
      </c>
      <c r="AW528" s="14" t="s">
        <v>34</v>
      </c>
      <c r="AX528" s="14" t="s">
        <v>80</v>
      </c>
      <c r="AY528" s="222" t="s">
        <v>155</v>
      </c>
    </row>
    <row r="529" spans="1:65" s="14" customFormat="1" ht="11.25">
      <c r="B529" s="212"/>
      <c r="C529" s="213"/>
      <c r="D529" s="203" t="s">
        <v>164</v>
      </c>
      <c r="E529" s="214" t="s">
        <v>1</v>
      </c>
      <c r="F529" s="215" t="s">
        <v>410</v>
      </c>
      <c r="G529" s="213"/>
      <c r="H529" s="216">
        <v>6.5</v>
      </c>
      <c r="I529" s="217"/>
      <c r="J529" s="213"/>
      <c r="K529" s="213"/>
      <c r="L529" s="218"/>
      <c r="M529" s="219"/>
      <c r="N529" s="220"/>
      <c r="O529" s="220"/>
      <c r="P529" s="220"/>
      <c r="Q529" s="220"/>
      <c r="R529" s="220"/>
      <c r="S529" s="220"/>
      <c r="T529" s="221"/>
      <c r="AT529" s="222" t="s">
        <v>164</v>
      </c>
      <c r="AU529" s="222" t="s">
        <v>90</v>
      </c>
      <c r="AV529" s="14" t="s">
        <v>90</v>
      </c>
      <c r="AW529" s="14" t="s">
        <v>34</v>
      </c>
      <c r="AX529" s="14" t="s">
        <v>80</v>
      </c>
      <c r="AY529" s="222" t="s">
        <v>155</v>
      </c>
    </row>
    <row r="530" spans="1:65" s="15" customFormat="1" ht="11.25">
      <c r="B530" s="223"/>
      <c r="C530" s="224"/>
      <c r="D530" s="203" t="s">
        <v>164</v>
      </c>
      <c r="E530" s="225" t="s">
        <v>1</v>
      </c>
      <c r="F530" s="226" t="s">
        <v>171</v>
      </c>
      <c r="G530" s="224"/>
      <c r="H530" s="227">
        <v>22.4</v>
      </c>
      <c r="I530" s="228"/>
      <c r="J530" s="224"/>
      <c r="K530" s="224"/>
      <c r="L530" s="229"/>
      <c r="M530" s="230"/>
      <c r="N530" s="231"/>
      <c r="O530" s="231"/>
      <c r="P530" s="231"/>
      <c r="Q530" s="231"/>
      <c r="R530" s="231"/>
      <c r="S530" s="231"/>
      <c r="T530" s="232"/>
      <c r="AT530" s="233" t="s">
        <v>164</v>
      </c>
      <c r="AU530" s="233" t="s">
        <v>90</v>
      </c>
      <c r="AV530" s="15" t="s">
        <v>162</v>
      </c>
      <c r="AW530" s="15" t="s">
        <v>34</v>
      </c>
      <c r="AX530" s="15" t="s">
        <v>88</v>
      </c>
      <c r="AY530" s="233" t="s">
        <v>155</v>
      </c>
    </row>
    <row r="531" spans="1:65" s="2" customFormat="1" ht="24.2" customHeight="1">
      <c r="A531" s="35"/>
      <c r="B531" s="36"/>
      <c r="C531" s="188" t="s">
        <v>452</v>
      </c>
      <c r="D531" s="188" t="s">
        <v>158</v>
      </c>
      <c r="E531" s="189" t="s">
        <v>453</v>
      </c>
      <c r="F531" s="190" t="s">
        <v>454</v>
      </c>
      <c r="G531" s="191" t="s">
        <v>379</v>
      </c>
      <c r="H531" s="192">
        <v>40.75</v>
      </c>
      <c r="I531" s="193"/>
      <c r="J531" s="194">
        <f>ROUND(I531*H531,2)</f>
        <v>0</v>
      </c>
      <c r="K531" s="190" t="s">
        <v>1</v>
      </c>
      <c r="L531" s="40"/>
      <c r="M531" s="195" t="s">
        <v>1</v>
      </c>
      <c r="N531" s="196" t="s">
        <v>45</v>
      </c>
      <c r="O531" s="72"/>
      <c r="P531" s="197">
        <f>O531*H531</f>
        <v>0</v>
      </c>
      <c r="Q531" s="197">
        <v>4.4600000000000004E-3</v>
      </c>
      <c r="R531" s="197">
        <f>Q531*H531</f>
        <v>0.18174500000000002</v>
      </c>
      <c r="S531" s="197">
        <v>0</v>
      </c>
      <c r="T531" s="198">
        <f>S531*H531</f>
        <v>0</v>
      </c>
      <c r="U531" s="35"/>
      <c r="V531" s="35"/>
      <c r="W531" s="35"/>
      <c r="X531" s="35"/>
      <c r="Y531" s="35"/>
      <c r="Z531" s="35"/>
      <c r="AA531" s="35"/>
      <c r="AB531" s="35"/>
      <c r="AC531" s="35"/>
      <c r="AD531" s="35"/>
      <c r="AE531" s="35"/>
      <c r="AR531" s="199" t="s">
        <v>162</v>
      </c>
      <c r="AT531" s="199" t="s">
        <v>158</v>
      </c>
      <c r="AU531" s="199" t="s">
        <v>90</v>
      </c>
      <c r="AY531" s="18" t="s">
        <v>155</v>
      </c>
      <c r="BE531" s="200">
        <f>IF(N531="základní",J531,0)</f>
        <v>0</v>
      </c>
      <c r="BF531" s="200">
        <f>IF(N531="snížená",J531,0)</f>
        <v>0</v>
      </c>
      <c r="BG531" s="200">
        <f>IF(N531="zákl. přenesená",J531,0)</f>
        <v>0</v>
      </c>
      <c r="BH531" s="200">
        <f>IF(N531="sníž. přenesená",J531,0)</f>
        <v>0</v>
      </c>
      <c r="BI531" s="200">
        <f>IF(N531="nulová",J531,0)</f>
        <v>0</v>
      </c>
      <c r="BJ531" s="18" t="s">
        <v>88</v>
      </c>
      <c r="BK531" s="200">
        <f>ROUND(I531*H531,2)</f>
        <v>0</v>
      </c>
      <c r="BL531" s="18" t="s">
        <v>162</v>
      </c>
      <c r="BM531" s="199" t="s">
        <v>455</v>
      </c>
    </row>
    <row r="532" spans="1:65" s="13" customFormat="1" ht="11.25">
      <c r="B532" s="201"/>
      <c r="C532" s="202"/>
      <c r="D532" s="203" t="s">
        <v>164</v>
      </c>
      <c r="E532" s="204" t="s">
        <v>1</v>
      </c>
      <c r="F532" s="205" t="s">
        <v>165</v>
      </c>
      <c r="G532" s="202"/>
      <c r="H532" s="204" t="s">
        <v>1</v>
      </c>
      <c r="I532" s="206"/>
      <c r="J532" s="202"/>
      <c r="K532" s="202"/>
      <c r="L532" s="207"/>
      <c r="M532" s="208"/>
      <c r="N532" s="209"/>
      <c r="O532" s="209"/>
      <c r="P532" s="209"/>
      <c r="Q532" s="209"/>
      <c r="R532" s="209"/>
      <c r="S532" s="209"/>
      <c r="T532" s="210"/>
      <c r="AT532" s="211" t="s">
        <v>164</v>
      </c>
      <c r="AU532" s="211" t="s">
        <v>90</v>
      </c>
      <c r="AV532" s="13" t="s">
        <v>88</v>
      </c>
      <c r="AW532" s="13" t="s">
        <v>34</v>
      </c>
      <c r="AX532" s="13" t="s">
        <v>80</v>
      </c>
      <c r="AY532" s="211" t="s">
        <v>155</v>
      </c>
    </row>
    <row r="533" spans="1:65" s="13" customFormat="1" ht="11.25">
      <c r="B533" s="201"/>
      <c r="C533" s="202"/>
      <c r="D533" s="203" t="s">
        <v>164</v>
      </c>
      <c r="E533" s="204" t="s">
        <v>1</v>
      </c>
      <c r="F533" s="205" t="s">
        <v>166</v>
      </c>
      <c r="G533" s="202"/>
      <c r="H533" s="204" t="s">
        <v>1</v>
      </c>
      <c r="I533" s="206"/>
      <c r="J533" s="202"/>
      <c r="K533" s="202"/>
      <c r="L533" s="207"/>
      <c r="M533" s="208"/>
      <c r="N533" s="209"/>
      <c r="O533" s="209"/>
      <c r="P533" s="209"/>
      <c r="Q533" s="209"/>
      <c r="R533" s="209"/>
      <c r="S533" s="209"/>
      <c r="T533" s="210"/>
      <c r="AT533" s="211" t="s">
        <v>164</v>
      </c>
      <c r="AU533" s="211" t="s">
        <v>90</v>
      </c>
      <c r="AV533" s="13" t="s">
        <v>88</v>
      </c>
      <c r="AW533" s="13" t="s">
        <v>34</v>
      </c>
      <c r="AX533" s="13" t="s">
        <v>80</v>
      </c>
      <c r="AY533" s="211" t="s">
        <v>155</v>
      </c>
    </row>
    <row r="534" spans="1:65" s="14" customFormat="1" ht="11.25">
      <c r="B534" s="212"/>
      <c r="C534" s="213"/>
      <c r="D534" s="203" t="s">
        <v>164</v>
      </c>
      <c r="E534" s="214" t="s">
        <v>1</v>
      </c>
      <c r="F534" s="215" t="s">
        <v>416</v>
      </c>
      <c r="G534" s="213"/>
      <c r="H534" s="216">
        <v>3.5</v>
      </c>
      <c r="I534" s="217"/>
      <c r="J534" s="213"/>
      <c r="K534" s="213"/>
      <c r="L534" s="218"/>
      <c r="M534" s="219"/>
      <c r="N534" s="220"/>
      <c r="O534" s="220"/>
      <c r="P534" s="220"/>
      <c r="Q534" s="220"/>
      <c r="R534" s="220"/>
      <c r="S534" s="220"/>
      <c r="T534" s="221"/>
      <c r="AT534" s="222" t="s">
        <v>164</v>
      </c>
      <c r="AU534" s="222" t="s">
        <v>90</v>
      </c>
      <c r="AV534" s="14" t="s">
        <v>90</v>
      </c>
      <c r="AW534" s="14" t="s">
        <v>34</v>
      </c>
      <c r="AX534" s="14" t="s">
        <v>80</v>
      </c>
      <c r="AY534" s="222" t="s">
        <v>155</v>
      </c>
    </row>
    <row r="535" spans="1:65" s="14" customFormat="1" ht="11.25">
      <c r="B535" s="212"/>
      <c r="C535" s="213"/>
      <c r="D535" s="203" t="s">
        <v>164</v>
      </c>
      <c r="E535" s="214" t="s">
        <v>1</v>
      </c>
      <c r="F535" s="215" t="s">
        <v>417</v>
      </c>
      <c r="G535" s="213"/>
      <c r="H535" s="216">
        <v>2.5</v>
      </c>
      <c r="I535" s="217"/>
      <c r="J535" s="213"/>
      <c r="K535" s="213"/>
      <c r="L535" s="218"/>
      <c r="M535" s="219"/>
      <c r="N535" s="220"/>
      <c r="O535" s="220"/>
      <c r="P535" s="220"/>
      <c r="Q535" s="220"/>
      <c r="R535" s="220"/>
      <c r="S535" s="220"/>
      <c r="T535" s="221"/>
      <c r="AT535" s="222" t="s">
        <v>164</v>
      </c>
      <c r="AU535" s="222" t="s">
        <v>90</v>
      </c>
      <c r="AV535" s="14" t="s">
        <v>90</v>
      </c>
      <c r="AW535" s="14" t="s">
        <v>34</v>
      </c>
      <c r="AX535" s="14" t="s">
        <v>80</v>
      </c>
      <c r="AY535" s="222" t="s">
        <v>155</v>
      </c>
    </row>
    <row r="536" spans="1:65" s="14" customFormat="1" ht="11.25">
      <c r="B536" s="212"/>
      <c r="C536" s="213"/>
      <c r="D536" s="203" t="s">
        <v>164</v>
      </c>
      <c r="E536" s="214" t="s">
        <v>1</v>
      </c>
      <c r="F536" s="215" t="s">
        <v>418</v>
      </c>
      <c r="G536" s="213"/>
      <c r="H536" s="216">
        <v>5.25</v>
      </c>
      <c r="I536" s="217"/>
      <c r="J536" s="213"/>
      <c r="K536" s="213"/>
      <c r="L536" s="218"/>
      <c r="M536" s="219"/>
      <c r="N536" s="220"/>
      <c r="O536" s="220"/>
      <c r="P536" s="220"/>
      <c r="Q536" s="220"/>
      <c r="R536" s="220"/>
      <c r="S536" s="220"/>
      <c r="T536" s="221"/>
      <c r="AT536" s="222" t="s">
        <v>164</v>
      </c>
      <c r="AU536" s="222" t="s">
        <v>90</v>
      </c>
      <c r="AV536" s="14" t="s">
        <v>90</v>
      </c>
      <c r="AW536" s="14" t="s">
        <v>34</v>
      </c>
      <c r="AX536" s="14" t="s">
        <v>80</v>
      </c>
      <c r="AY536" s="222" t="s">
        <v>155</v>
      </c>
    </row>
    <row r="537" spans="1:65" s="14" customFormat="1" ht="11.25">
      <c r="B537" s="212"/>
      <c r="C537" s="213"/>
      <c r="D537" s="203" t="s">
        <v>164</v>
      </c>
      <c r="E537" s="214" t="s">
        <v>1</v>
      </c>
      <c r="F537" s="215" t="s">
        <v>419</v>
      </c>
      <c r="G537" s="213"/>
      <c r="H537" s="216">
        <v>4</v>
      </c>
      <c r="I537" s="217"/>
      <c r="J537" s="213"/>
      <c r="K537" s="213"/>
      <c r="L537" s="218"/>
      <c r="M537" s="219"/>
      <c r="N537" s="220"/>
      <c r="O537" s="220"/>
      <c r="P537" s="220"/>
      <c r="Q537" s="220"/>
      <c r="R537" s="220"/>
      <c r="S537" s="220"/>
      <c r="T537" s="221"/>
      <c r="AT537" s="222" t="s">
        <v>164</v>
      </c>
      <c r="AU537" s="222" t="s">
        <v>90</v>
      </c>
      <c r="AV537" s="14" t="s">
        <v>90</v>
      </c>
      <c r="AW537" s="14" t="s">
        <v>34</v>
      </c>
      <c r="AX537" s="14" t="s">
        <v>80</v>
      </c>
      <c r="AY537" s="222" t="s">
        <v>155</v>
      </c>
    </row>
    <row r="538" spans="1:65" s="14" customFormat="1" ht="11.25">
      <c r="B538" s="212"/>
      <c r="C538" s="213"/>
      <c r="D538" s="203" t="s">
        <v>164</v>
      </c>
      <c r="E538" s="214" t="s">
        <v>1</v>
      </c>
      <c r="F538" s="215" t="s">
        <v>420</v>
      </c>
      <c r="G538" s="213"/>
      <c r="H538" s="216">
        <v>6.5</v>
      </c>
      <c r="I538" s="217"/>
      <c r="J538" s="213"/>
      <c r="K538" s="213"/>
      <c r="L538" s="218"/>
      <c r="M538" s="219"/>
      <c r="N538" s="220"/>
      <c r="O538" s="220"/>
      <c r="P538" s="220"/>
      <c r="Q538" s="220"/>
      <c r="R538" s="220"/>
      <c r="S538" s="220"/>
      <c r="T538" s="221"/>
      <c r="AT538" s="222" t="s">
        <v>164</v>
      </c>
      <c r="AU538" s="222" t="s">
        <v>90</v>
      </c>
      <c r="AV538" s="14" t="s">
        <v>90</v>
      </c>
      <c r="AW538" s="14" t="s">
        <v>34</v>
      </c>
      <c r="AX538" s="14" t="s">
        <v>80</v>
      </c>
      <c r="AY538" s="222" t="s">
        <v>155</v>
      </c>
    </row>
    <row r="539" spans="1:65" s="14" customFormat="1" ht="11.25">
      <c r="B539" s="212"/>
      <c r="C539" s="213"/>
      <c r="D539" s="203" t="s">
        <v>164</v>
      </c>
      <c r="E539" s="214" t="s">
        <v>1</v>
      </c>
      <c r="F539" s="215" t="s">
        <v>421</v>
      </c>
      <c r="G539" s="213"/>
      <c r="H539" s="216">
        <v>9</v>
      </c>
      <c r="I539" s="217"/>
      <c r="J539" s="213"/>
      <c r="K539" s="213"/>
      <c r="L539" s="218"/>
      <c r="M539" s="219"/>
      <c r="N539" s="220"/>
      <c r="O539" s="220"/>
      <c r="P539" s="220"/>
      <c r="Q539" s="220"/>
      <c r="R539" s="220"/>
      <c r="S539" s="220"/>
      <c r="T539" s="221"/>
      <c r="AT539" s="222" t="s">
        <v>164</v>
      </c>
      <c r="AU539" s="222" t="s">
        <v>90</v>
      </c>
      <c r="AV539" s="14" t="s">
        <v>90</v>
      </c>
      <c r="AW539" s="14" t="s">
        <v>34</v>
      </c>
      <c r="AX539" s="14" t="s">
        <v>80</v>
      </c>
      <c r="AY539" s="222" t="s">
        <v>155</v>
      </c>
    </row>
    <row r="540" spans="1:65" s="14" customFormat="1" ht="11.25">
      <c r="B540" s="212"/>
      <c r="C540" s="213"/>
      <c r="D540" s="203" t="s">
        <v>164</v>
      </c>
      <c r="E540" s="214" t="s">
        <v>1</v>
      </c>
      <c r="F540" s="215" t="s">
        <v>422</v>
      </c>
      <c r="G540" s="213"/>
      <c r="H540" s="216">
        <v>6.5</v>
      </c>
      <c r="I540" s="217"/>
      <c r="J540" s="213"/>
      <c r="K540" s="213"/>
      <c r="L540" s="218"/>
      <c r="M540" s="219"/>
      <c r="N540" s="220"/>
      <c r="O540" s="220"/>
      <c r="P540" s="220"/>
      <c r="Q540" s="220"/>
      <c r="R540" s="220"/>
      <c r="S540" s="220"/>
      <c r="T540" s="221"/>
      <c r="AT540" s="222" t="s">
        <v>164</v>
      </c>
      <c r="AU540" s="222" t="s">
        <v>90</v>
      </c>
      <c r="AV540" s="14" t="s">
        <v>90</v>
      </c>
      <c r="AW540" s="14" t="s">
        <v>34</v>
      </c>
      <c r="AX540" s="14" t="s">
        <v>80</v>
      </c>
      <c r="AY540" s="222" t="s">
        <v>155</v>
      </c>
    </row>
    <row r="541" spans="1:65" s="14" customFormat="1" ht="11.25">
      <c r="B541" s="212"/>
      <c r="C541" s="213"/>
      <c r="D541" s="203" t="s">
        <v>164</v>
      </c>
      <c r="E541" s="214" t="s">
        <v>1</v>
      </c>
      <c r="F541" s="215" t="s">
        <v>423</v>
      </c>
      <c r="G541" s="213"/>
      <c r="H541" s="216">
        <v>3.5</v>
      </c>
      <c r="I541" s="217"/>
      <c r="J541" s="213"/>
      <c r="K541" s="213"/>
      <c r="L541" s="218"/>
      <c r="M541" s="219"/>
      <c r="N541" s="220"/>
      <c r="O541" s="220"/>
      <c r="P541" s="220"/>
      <c r="Q541" s="220"/>
      <c r="R541" s="220"/>
      <c r="S541" s="220"/>
      <c r="T541" s="221"/>
      <c r="AT541" s="222" t="s">
        <v>164</v>
      </c>
      <c r="AU541" s="222" t="s">
        <v>90</v>
      </c>
      <c r="AV541" s="14" t="s">
        <v>90</v>
      </c>
      <c r="AW541" s="14" t="s">
        <v>34</v>
      </c>
      <c r="AX541" s="14" t="s">
        <v>80</v>
      </c>
      <c r="AY541" s="222" t="s">
        <v>155</v>
      </c>
    </row>
    <row r="542" spans="1:65" s="15" customFormat="1" ht="11.25">
      <c r="B542" s="223"/>
      <c r="C542" s="224"/>
      <c r="D542" s="203" t="s">
        <v>164</v>
      </c>
      <c r="E542" s="225" t="s">
        <v>1</v>
      </c>
      <c r="F542" s="226" t="s">
        <v>171</v>
      </c>
      <c r="G542" s="224"/>
      <c r="H542" s="227">
        <v>40.75</v>
      </c>
      <c r="I542" s="228"/>
      <c r="J542" s="224"/>
      <c r="K542" s="224"/>
      <c r="L542" s="229"/>
      <c r="M542" s="230"/>
      <c r="N542" s="231"/>
      <c r="O542" s="231"/>
      <c r="P542" s="231"/>
      <c r="Q542" s="231"/>
      <c r="R542" s="231"/>
      <c r="S542" s="231"/>
      <c r="T542" s="232"/>
      <c r="AT542" s="233" t="s">
        <v>164</v>
      </c>
      <c r="AU542" s="233" t="s">
        <v>90</v>
      </c>
      <c r="AV542" s="15" t="s">
        <v>162</v>
      </c>
      <c r="AW542" s="15" t="s">
        <v>34</v>
      </c>
      <c r="AX542" s="15" t="s">
        <v>88</v>
      </c>
      <c r="AY542" s="233" t="s">
        <v>155</v>
      </c>
    </row>
    <row r="543" spans="1:65" s="2" customFormat="1" ht="24.2" customHeight="1">
      <c r="A543" s="35"/>
      <c r="B543" s="36"/>
      <c r="C543" s="188" t="s">
        <v>456</v>
      </c>
      <c r="D543" s="188" t="s">
        <v>158</v>
      </c>
      <c r="E543" s="189" t="s">
        <v>457</v>
      </c>
      <c r="F543" s="190" t="s">
        <v>458</v>
      </c>
      <c r="G543" s="191" t="s">
        <v>379</v>
      </c>
      <c r="H543" s="192">
        <v>13</v>
      </c>
      <c r="I543" s="193"/>
      <c r="J543" s="194">
        <f>ROUND(I543*H543,2)</f>
        <v>0</v>
      </c>
      <c r="K543" s="190" t="s">
        <v>1</v>
      </c>
      <c r="L543" s="40"/>
      <c r="M543" s="195" t="s">
        <v>1</v>
      </c>
      <c r="N543" s="196" t="s">
        <v>45</v>
      </c>
      <c r="O543" s="72"/>
      <c r="P543" s="197">
        <f>O543*H543</f>
        <v>0</v>
      </c>
      <c r="Q543" s="197">
        <v>6.3899999999999998E-3</v>
      </c>
      <c r="R543" s="197">
        <f>Q543*H543</f>
        <v>8.3070000000000005E-2</v>
      </c>
      <c r="S543" s="197">
        <v>0</v>
      </c>
      <c r="T543" s="198">
        <f>S543*H543</f>
        <v>0</v>
      </c>
      <c r="U543" s="35"/>
      <c r="V543" s="35"/>
      <c r="W543" s="35"/>
      <c r="X543" s="35"/>
      <c r="Y543" s="35"/>
      <c r="Z543" s="35"/>
      <c r="AA543" s="35"/>
      <c r="AB543" s="35"/>
      <c r="AC543" s="35"/>
      <c r="AD543" s="35"/>
      <c r="AE543" s="35"/>
      <c r="AR543" s="199" t="s">
        <v>162</v>
      </c>
      <c r="AT543" s="199" t="s">
        <v>158</v>
      </c>
      <c r="AU543" s="199" t="s">
        <v>90</v>
      </c>
      <c r="AY543" s="18" t="s">
        <v>155</v>
      </c>
      <c r="BE543" s="200">
        <f>IF(N543="základní",J543,0)</f>
        <v>0</v>
      </c>
      <c r="BF543" s="200">
        <f>IF(N543="snížená",J543,0)</f>
        <v>0</v>
      </c>
      <c r="BG543" s="200">
        <f>IF(N543="zákl. přenesená",J543,0)</f>
        <v>0</v>
      </c>
      <c r="BH543" s="200">
        <f>IF(N543="sníž. přenesená",J543,0)</f>
        <v>0</v>
      </c>
      <c r="BI543" s="200">
        <f>IF(N543="nulová",J543,0)</f>
        <v>0</v>
      </c>
      <c r="BJ543" s="18" t="s">
        <v>88</v>
      </c>
      <c r="BK543" s="200">
        <f>ROUND(I543*H543,2)</f>
        <v>0</v>
      </c>
      <c r="BL543" s="18" t="s">
        <v>162</v>
      </c>
      <c r="BM543" s="199" t="s">
        <v>459</v>
      </c>
    </row>
    <row r="544" spans="1:65" s="13" customFormat="1" ht="11.25">
      <c r="B544" s="201"/>
      <c r="C544" s="202"/>
      <c r="D544" s="203" t="s">
        <v>164</v>
      </c>
      <c r="E544" s="204" t="s">
        <v>1</v>
      </c>
      <c r="F544" s="205" t="s">
        <v>165</v>
      </c>
      <c r="G544" s="202"/>
      <c r="H544" s="204" t="s">
        <v>1</v>
      </c>
      <c r="I544" s="206"/>
      <c r="J544" s="202"/>
      <c r="K544" s="202"/>
      <c r="L544" s="207"/>
      <c r="M544" s="208"/>
      <c r="N544" s="209"/>
      <c r="O544" s="209"/>
      <c r="P544" s="209"/>
      <c r="Q544" s="209"/>
      <c r="R544" s="209"/>
      <c r="S544" s="209"/>
      <c r="T544" s="210"/>
      <c r="AT544" s="211" t="s">
        <v>164</v>
      </c>
      <c r="AU544" s="211" t="s">
        <v>90</v>
      </c>
      <c r="AV544" s="13" t="s">
        <v>88</v>
      </c>
      <c r="AW544" s="13" t="s">
        <v>34</v>
      </c>
      <c r="AX544" s="13" t="s">
        <v>80</v>
      </c>
      <c r="AY544" s="211" t="s">
        <v>155</v>
      </c>
    </row>
    <row r="545" spans="1:65" s="13" customFormat="1" ht="11.25">
      <c r="B545" s="201"/>
      <c r="C545" s="202"/>
      <c r="D545" s="203" t="s">
        <v>164</v>
      </c>
      <c r="E545" s="204" t="s">
        <v>1</v>
      </c>
      <c r="F545" s="205" t="s">
        <v>395</v>
      </c>
      <c r="G545" s="202"/>
      <c r="H545" s="204" t="s">
        <v>1</v>
      </c>
      <c r="I545" s="206"/>
      <c r="J545" s="202"/>
      <c r="K545" s="202"/>
      <c r="L545" s="207"/>
      <c r="M545" s="208"/>
      <c r="N545" s="209"/>
      <c r="O545" s="209"/>
      <c r="P545" s="209"/>
      <c r="Q545" s="209"/>
      <c r="R545" s="209"/>
      <c r="S545" s="209"/>
      <c r="T545" s="210"/>
      <c r="AT545" s="211" t="s">
        <v>164</v>
      </c>
      <c r="AU545" s="211" t="s">
        <v>90</v>
      </c>
      <c r="AV545" s="13" t="s">
        <v>88</v>
      </c>
      <c r="AW545" s="13" t="s">
        <v>34</v>
      </c>
      <c r="AX545" s="13" t="s">
        <v>80</v>
      </c>
      <c r="AY545" s="211" t="s">
        <v>155</v>
      </c>
    </row>
    <row r="546" spans="1:65" s="14" customFormat="1" ht="11.25">
      <c r="B546" s="212"/>
      <c r="C546" s="213"/>
      <c r="D546" s="203" t="s">
        <v>164</v>
      </c>
      <c r="E546" s="214" t="s">
        <v>1</v>
      </c>
      <c r="F546" s="215" t="s">
        <v>411</v>
      </c>
      <c r="G546" s="213"/>
      <c r="H546" s="216">
        <v>0.5</v>
      </c>
      <c r="I546" s="217"/>
      <c r="J546" s="213"/>
      <c r="K546" s="213"/>
      <c r="L546" s="218"/>
      <c r="M546" s="219"/>
      <c r="N546" s="220"/>
      <c r="O546" s="220"/>
      <c r="P546" s="220"/>
      <c r="Q546" s="220"/>
      <c r="R546" s="220"/>
      <c r="S546" s="220"/>
      <c r="T546" s="221"/>
      <c r="AT546" s="222" t="s">
        <v>164</v>
      </c>
      <c r="AU546" s="222" t="s">
        <v>90</v>
      </c>
      <c r="AV546" s="14" t="s">
        <v>90</v>
      </c>
      <c r="AW546" s="14" t="s">
        <v>34</v>
      </c>
      <c r="AX546" s="14" t="s">
        <v>80</v>
      </c>
      <c r="AY546" s="222" t="s">
        <v>155</v>
      </c>
    </row>
    <row r="547" spans="1:65" s="14" customFormat="1" ht="11.25">
      <c r="B547" s="212"/>
      <c r="C547" s="213"/>
      <c r="D547" s="203" t="s">
        <v>164</v>
      </c>
      <c r="E547" s="214" t="s">
        <v>1</v>
      </c>
      <c r="F547" s="215" t="s">
        <v>412</v>
      </c>
      <c r="G547" s="213"/>
      <c r="H547" s="216">
        <v>6.5</v>
      </c>
      <c r="I547" s="217"/>
      <c r="J547" s="213"/>
      <c r="K547" s="213"/>
      <c r="L547" s="218"/>
      <c r="M547" s="219"/>
      <c r="N547" s="220"/>
      <c r="O547" s="220"/>
      <c r="P547" s="220"/>
      <c r="Q547" s="220"/>
      <c r="R547" s="220"/>
      <c r="S547" s="220"/>
      <c r="T547" s="221"/>
      <c r="AT547" s="222" t="s">
        <v>164</v>
      </c>
      <c r="AU547" s="222" t="s">
        <v>90</v>
      </c>
      <c r="AV547" s="14" t="s">
        <v>90</v>
      </c>
      <c r="AW547" s="14" t="s">
        <v>34</v>
      </c>
      <c r="AX547" s="14" t="s">
        <v>80</v>
      </c>
      <c r="AY547" s="222" t="s">
        <v>155</v>
      </c>
    </row>
    <row r="548" spans="1:65" s="14" customFormat="1" ht="11.25">
      <c r="B548" s="212"/>
      <c r="C548" s="213"/>
      <c r="D548" s="203" t="s">
        <v>164</v>
      </c>
      <c r="E548" s="214" t="s">
        <v>1</v>
      </c>
      <c r="F548" s="215" t="s">
        <v>413</v>
      </c>
      <c r="G548" s="213"/>
      <c r="H548" s="216">
        <v>3</v>
      </c>
      <c r="I548" s="217"/>
      <c r="J548" s="213"/>
      <c r="K548" s="213"/>
      <c r="L548" s="218"/>
      <c r="M548" s="219"/>
      <c r="N548" s="220"/>
      <c r="O548" s="220"/>
      <c r="P548" s="220"/>
      <c r="Q548" s="220"/>
      <c r="R548" s="220"/>
      <c r="S548" s="220"/>
      <c r="T548" s="221"/>
      <c r="AT548" s="222" t="s">
        <v>164</v>
      </c>
      <c r="AU548" s="222" t="s">
        <v>90</v>
      </c>
      <c r="AV548" s="14" t="s">
        <v>90</v>
      </c>
      <c r="AW548" s="14" t="s">
        <v>34</v>
      </c>
      <c r="AX548" s="14" t="s">
        <v>80</v>
      </c>
      <c r="AY548" s="222" t="s">
        <v>155</v>
      </c>
    </row>
    <row r="549" spans="1:65" s="14" customFormat="1" ht="11.25">
      <c r="B549" s="212"/>
      <c r="C549" s="213"/>
      <c r="D549" s="203" t="s">
        <v>164</v>
      </c>
      <c r="E549" s="214" t="s">
        <v>1</v>
      </c>
      <c r="F549" s="215" t="s">
        <v>414</v>
      </c>
      <c r="G549" s="213"/>
      <c r="H549" s="216">
        <v>3</v>
      </c>
      <c r="I549" s="217"/>
      <c r="J549" s="213"/>
      <c r="K549" s="213"/>
      <c r="L549" s="218"/>
      <c r="M549" s="219"/>
      <c r="N549" s="220"/>
      <c r="O549" s="220"/>
      <c r="P549" s="220"/>
      <c r="Q549" s="220"/>
      <c r="R549" s="220"/>
      <c r="S549" s="220"/>
      <c r="T549" s="221"/>
      <c r="AT549" s="222" t="s">
        <v>164</v>
      </c>
      <c r="AU549" s="222" t="s">
        <v>90</v>
      </c>
      <c r="AV549" s="14" t="s">
        <v>90</v>
      </c>
      <c r="AW549" s="14" t="s">
        <v>34</v>
      </c>
      <c r="AX549" s="14" t="s">
        <v>80</v>
      </c>
      <c r="AY549" s="222" t="s">
        <v>155</v>
      </c>
    </row>
    <row r="550" spans="1:65" s="15" customFormat="1" ht="11.25">
      <c r="B550" s="223"/>
      <c r="C550" s="224"/>
      <c r="D550" s="203" t="s">
        <v>164</v>
      </c>
      <c r="E550" s="225" t="s">
        <v>1</v>
      </c>
      <c r="F550" s="226" t="s">
        <v>171</v>
      </c>
      <c r="G550" s="224"/>
      <c r="H550" s="227">
        <v>13</v>
      </c>
      <c r="I550" s="228"/>
      <c r="J550" s="224"/>
      <c r="K550" s="224"/>
      <c r="L550" s="229"/>
      <c r="M550" s="230"/>
      <c r="N550" s="231"/>
      <c r="O550" s="231"/>
      <c r="P550" s="231"/>
      <c r="Q550" s="231"/>
      <c r="R550" s="231"/>
      <c r="S550" s="231"/>
      <c r="T550" s="232"/>
      <c r="AT550" s="233" t="s">
        <v>164</v>
      </c>
      <c r="AU550" s="233" t="s">
        <v>90</v>
      </c>
      <c r="AV550" s="15" t="s">
        <v>162</v>
      </c>
      <c r="AW550" s="15" t="s">
        <v>34</v>
      </c>
      <c r="AX550" s="15" t="s">
        <v>88</v>
      </c>
      <c r="AY550" s="233" t="s">
        <v>155</v>
      </c>
    </row>
    <row r="551" spans="1:65" s="2" customFormat="1" ht="24.2" customHeight="1">
      <c r="A551" s="35"/>
      <c r="B551" s="36"/>
      <c r="C551" s="188" t="s">
        <v>460</v>
      </c>
      <c r="D551" s="188" t="s">
        <v>158</v>
      </c>
      <c r="E551" s="189" t="s">
        <v>461</v>
      </c>
      <c r="F551" s="190" t="s">
        <v>462</v>
      </c>
      <c r="G551" s="191" t="s">
        <v>379</v>
      </c>
      <c r="H551" s="192">
        <v>27</v>
      </c>
      <c r="I551" s="193"/>
      <c r="J551" s="194">
        <f>ROUND(I551*H551,2)</f>
        <v>0</v>
      </c>
      <c r="K551" s="190" t="s">
        <v>1</v>
      </c>
      <c r="L551" s="40"/>
      <c r="M551" s="195" t="s">
        <v>1</v>
      </c>
      <c r="N551" s="196" t="s">
        <v>45</v>
      </c>
      <c r="O551" s="72"/>
      <c r="P551" s="197">
        <f>O551*H551</f>
        <v>0</v>
      </c>
      <c r="Q551" s="197">
        <v>9.3799999999999994E-3</v>
      </c>
      <c r="R551" s="197">
        <f>Q551*H551</f>
        <v>0.25325999999999999</v>
      </c>
      <c r="S551" s="197">
        <v>0</v>
      </c>
      <c r="T551" s="198">
        <f>S551*H551</f>
        <v>0</v>
      </c>
      <c r="U551" s="35"/>
      <c r="V551" s="35"/>
      <c r="W551" s="35"/>
      <c r="X551" s="35"/>
      <c r="Y551" s="35"/>
      <c r="Z551" s="35"/>
      <c r="AA551" s="35"/>
      <c r="AB551" s="35"/>
      <c r="AC551" s="35"/>
      <c r="AD551" s="35"/>
      <c r="AE551" s="35"/>
      <c r="AR551" s="199" t="s">
        <v>162</v>
      </c>
      <c r="AT551" s="199" t="s">
        <v>158</v>
      </c>
      <c r="AU551" s="199" t="s">
        <v>90</v>
      </c>
      <c r="AY551" s="18" t="s">
        <v>155</v>
      </c>
      <c r="BE551" s="200">
        <f>IF(N551="základní",J551,0)</f>
        <v>0</v>
      </c>
      <c r="BF551" s="200">
        <f>IF(N551="snížená",J551,0)</f>
        <v>0</v>
      </c>
      <c r="BG551" s="200">
        <f>IF(N551="zákl. přenesená",J551,0)</f>
        <v>0</v>
      </c>
      <c r="BH551" s="200">
        <f>IF(N551="sníž. přenesená",J551,0)</f>
        <v>0</v>
      </c>
      <c r="BI551" s="200">
        <f>IF(N551="nulová",J551,0)</f>
        <v>0</v>
      </c>
      <c r="BJ551" s="18" t="s">
        <v>88</v>
      </c>
      <c r="BK551" s="200">
        <f>ROUND(I551*H551,2)</f>
        <v>0</v>
      </c>
      <c r="BL551" s="18" t="s">
        <v>162</v>
      </c>
      <c r="BM551" s="199" t="s">
        <v>463</v>
      </c>
    </row>
    <row r="552" spans="1:65" s="13" customFormat="1" ht="11.25">
      <c r="B552" s="201"/>
      <c r="C552" s="202"/>
      <c r="D552" s="203" t="s">
        <v>164</v>
      </c>
      <c r="E552" s="204" t="s">
        <v>1</v>
      </c>
      <c r="F552" s="205" t="s">
        <v>165</v>
      </c>
      <c r="G552" s="202"/>
      <c r="H552" s="204" t="s">
        <v>1</v>
      </c>
      <c r="I552" s="206"/>
      <c r="J552" s="202"/>
      <c r="K552" s="202"/>
      <c r="L552" s="207"/>
      <c r="M552" s="208"/>
      <c r="N552" s="209"/>
      <c r="O552" s="209"/>
      <c r="P552" s="209"/>
      <c r="Q552" s="209"/>
      <c r="R552" s="209"/>
      <c r="S552" s="209"/>
      <c r="T552" s="210"/>
      <c r="AT552" s="211" t="s">
        <v>164</v>
      </c>
      <c r="AU552" s="211" t="s">
        <v>90</v>
      </c>
      <c r="AV552" s="13" t="s">
        <v>88</v>
      </c>
      <c r="AW552" s="13" t="s">
        <v>34</v>
      </c>
      <c r="AX552" s="13" t="s">
        <v>80</v>
      </c>
      <c r="AY552" s="211" t="s">
        <v>155</v>
      </c>
    </row>
    <row r="553" spans="1:65" s="13" customFormat="1" ht="11.25">
      <c r="B553" s="201"/>
      <c r="C553" s="202"/>
      <c r="D553" s="203" t="s">
        <v>164</v>
      </c>
      <c r="E553" s="204" t="s">
        <v>1</v>
      </c>
      <c r="F553" s="205" t="s">
        <v>166</v>
      </c>
      <c r="G553" s="202"/>
      <c r="H553" s="204" t="s">
        <v>1</v>
      </c>
      <c r="I553" s="206"/>
      <c r="J553" s="202"/>
      <c r="K553" s="202"/>
      <c r="L553" s="207"/>
      <c r="M553" s="208"/>
      <c r="N553" s="209"/>
      <c r="O553" s="209"/>
      <c r="P553" s="209"/>
      <c r="Q553" s="209"/>
      <c r="R553" s="209"/>
      <c r="S553" s="209"/>
      <c r="T553" s="210"/>
      <c r="AT553" s="211" t="s">
        <v>164</v>
      </c>
      <c r="AU553" s="211" t="s">
        <v>90</v>
      </c>
      <c r="AV553" s="13" t="s">
        <v>88</v>
      </c>
      <c r="AW553" s="13" t="s">
        <v>34</v>
      </c>
      <c r="AX553" s="13" t="s">
        <v>80</v>
      </c>
      <c r="AY553" s="211" t="s">
        <v>155</v>
      </c>
    </row>
    <row r="554" spans="1:65" s="14" customFormat="1" ht="11.25">
      <c r="B554" s="212"/>
      <c r="C554" s="213"/>
      <c r="D554" s="203" t="s">
        <v>164</v>
      </c>
      <c r="E554" s="214" t="s">
        <v>1</v>
      </c>
      <c r="F554" s="215" t="s">
        <v>424</v>
      </c>
      <c r="G554" s="213"/>
      <c r="H554" s="216">
        <v>18.5</v>
      </c>
      <c r="I554" s="217"/>
      <c r="J554" s="213"/>
      <c r="K554" s="213"/>
      <c r="L554" s="218"/>
      <c r="M554" s="219"/>
      <c r="N554" s="220"/>
      <c r="O554" s="220"/>
      <c r="P554" s="220"/>
      <c r="Q554" s="220"/>
      <c r="R554" s="220"/>
      <c r="S554" s="220"/>
      <c r="T554" s="221"/>
      <c r="AT554" s="222" t="s">
        <v>164</v>
      </c>
      <c r="AU554" s="222" t="s">
        <v>90</v>
      </c>
      <c r="AV554" s="14" t="s">
        <v>90</v>
      </c>
      <c r="AW554" s="14" t="s">
        <v>34</v>
      </c>
      <c r="AX554" s="14" t="s">
        <v>80</v>
      </c>
      <c r="AY554" s="222" t="s">
        <v>155</v>
      </c>
    </row>
    <row r="555" spans="1:65" s="14" customFormat="1" ht="11.25">
      <c r="B555" s="212"/>
      <c r="C555" s="213"/>
      <c r="D555" s="203" t="s">
        <v>164</v>
      </c>
      <c r="E555" s="214" t="s">
        <v>1</v>
      </c>
      <c r="F555" s="215" t="s">
        <v>425</v>
      </c>
      <c r="G555" s="213"/>
      <c r="H555" s="216">
        <v>8.5</v>
      </c>
      <c r="I555" s="217"/>
      <c r="J555" s="213"/>
      <c r="K555" s="213"/>
      <c r="L555" s="218"/>
      <c r="M555" s="219"/>
      <c r="N555" s="220"/>
      <c r="O555" s="220"/>
      <c r="P555" s="220"/>
      <c r="Q555" s="220"/>
      <c r="R555" s="220"/>
      <c r="S555" s="220"/>
      <c r="T555" s="221"/>
      <c r="AT555" s="222" t="s">
        <v>164</v>
      </c>
      <c r="AU555" s="222" t="s">
        <v>90</v>
      </c>
      <c r="AV555" s="14" t="s">
        <v>90</v>
      </c>
      <c r="AW555" s="14" t="s">
        <v>34</v>
      </c>
      <c r="AX555" s="14" t="s">
        <v>80</v>
      </c>
      <c r="AY555" s="222" t="s">
        <v>155</v>
      </c>
    </row>
    <row r="556" spans="1:65" s="15" customFormat="1" ht="11.25">
      <c r="B556" s="223"/>
      <c r="C556" s="224"/>
      <c r="D556" s="203" t="s">
        <v>164</v>
      </c>
      <c r="E556" s="225" t="s">
        <v>1</v>
      </c>
      <c r="F556" s="226" t="s">
        <v>171</v>
      </c>
      <c r="G556" s="224"/>
      <c r="H556" s="227">
        <v>27</v>
      </c>
      <c r="I556" s="228"/>
      <c r="J556" s="224"/>
      <c r="K556" s="224"/>
      <c r="L556" s="229"/>
      <c r="M556" s="230"/>
      <c r="N556" s="231"/>
      <c r="O556" s="231"/>
      <c r="P556" s="231"/>
      <c r="Q556" s="231"/>
      <c r="R556" s="231"/>
      <c r="S556" s="231"/>
      <c r="T556" s="232"/>
      <c r="AT556" s="233" t="s">
        <v>164</v>
      </c>
      <c r="AU556" s="233" t="s">
        <v>90</v>
      </c>
      <c r="AV556" s="15" t="s">
        <v>162</v>
      </c>
      <c r="AW556" s="15" t="s">
        <v>34</v>
      </c>
      <c r="AX556" s="15" t="s">
        <v>88</v>
      </c>
      <c r="AY556" s="233" t="s">
        <v>155</v>
      </c>
    </row>
    <row r="557" spans="1:65" s="2" customFormat="1" ht="24.2" customHeight="1">
      <c r="A557" s="35"/>
      <c r="B557" s="36"/>
      <c r="C557" s="188" t="s">
        <v>464</v>
      </c>
      <c r="D557" s="188" t="s">
        <v>158</v>
      </c>
      <c r="E557" s="189" t="s">
        <v>465</v>
      </c>
      <c r="F557" s="190" t="s">
        <v>466</v>
      </c>
      <c r="G557" s="191" t="s">
        <v>379</v>
      </c>
      <c r="H557" s="192">
        <v>25</v>
      </c>
      <c r="I557" s="193"/>
      <c r="J557" s="194">
        <f>ROUND(I557*H557,2)</f>
        <v>0</v>
      </c>
      <c r="K557" s="190" t="s">
        <v>1</v>
      </c>
      <c r="L557" s="40"/>
      <c r="M557" s="195" t="s">
        <v>1</v>
      </c>
      <c r="N557" s="196" t="s">
        <v>45</v>
      </c>
      <c r="O557" s="72"/>
      <c r="P557" s="197">
        <f>O557*H557</f>
        <v>0</v>
      </c>
      <c r="Q557" s="197">
        <v>1.5140000000000001E-2</v>
      </c>
      <c r="R557" s="197">
        <f>Q557*H557</f>
        <v>0.3785</v>
      </c>
      <c r="S557" s="197">
        <v>0</v>
      </c>
      <c r="T557" s="198">
        <f>S557*H557</f>
        <v>0</v>
      </c>
      <c r="U557" s="35"/>
      <c r="V557" s="35"/>
      <c r="W557" s="35"/>
      <c r="X557" s="35"/>
      <c r="Y557" s="35"/>
      <c r="Z557" s="35"/>
      <c r="AA557" s="35"/>
      <c r="AB557" s="35"/>
      <c r="AC557" s="35"/>
      <c r="AD557" s="35"/>
      <c r="AE557" s="35"/>
      <c r="AR557" s="199" t="s">
        <v>162</v>
      </c>
      <c r="AT557" s="199" t="s">
        <v>158</v>
      </c>
      <c r="AU557" s="199" t="s">
        <v>90</v>
      </c>
      <c r="AY557" s="18" t="s">
        <v>155</v>
      </c>
      <c r="BE557" s="200">
        <f>IF(N557="základní",J557,0)</f>
        <v>0</v>
      </c>
      <c r="BF557" s="200">
        <f>IF(N557="snížená",J557,0)</f>
        <v>0</v>
      </c>
      <c r="BG557" s="200">
        <f>IF(N557="zákl. přenesená",J557,0)</f>
        <v>0</v>
      </c>
      <c r="BH557" s="200">
        <f>IF(N557="sníž. přenesená",J557,0)</f>
        <v>0</v>
      </c>
      <c r="BI557" s="200">
        <f>IF(N557="nulová",J557,0)</f>
        <v>0</v>
      </c>
      <c r="BJ557" s="18" t="s">
        <v>88</v>
      </c>
      <c r="BK557" s="200">
        <f>ROUND(I557*H557,2)</f>
        <v>0</v>
      </c>
      <c r="BL557" s="18" t="s">
        <v>162</v>
      </c>
      <c r="BM557" s="199" t="s">
        <v>467</v>
      </c>
    </row>
    <row r="558" spans="1:65" s="13" customFormat="1" ht="11.25">
      <c r="B558" s="201"/>
      <c r="C558" s="202"/>
      <c r="D558" s="203" t="s">
        <v>164</v>
      </c>
      <c r="E558" s="204" t="s">
        <v>1</v>
      </c>
      <c r="F558" s="205" t="s">
        <v>165</v>
      </c>
      <c r="G558" s="202"/>
      <c r="H558" s="204" t="s">
        <v>1</v>
      </c>
      <c r="I558" s="206"/>
      <c r="J558" s="202"/>
      <c r="K558" s="202"/>
      <c r="L558" s="207"/>
      <c r="M558" s="208"/>
      <c r="N558" s="209"/>
      <c r="O558" s="209"/>
      <c r="P558" s="209"/>
      <c r="Q558" s="209"/>
      <c r="R558" s="209"/>
      <c r="S558" s="209"/>
      <c r="T558" s="210"/>
      <c r="AT558" s="211" t="s">
        <v>164</v>
      </c>
      <c r="AU558" s="211" t="s">
        <v>90</v>
      </c>
      <c r="AV558" s="13" t="s">
        <v>88</v>
      </c>
      <c r="AW558" s="13" t="s">
        <v>34</v>
      </c>
      <c r="AX558" s="13" t="s">
        <v>80</v>
      </c>
      <c r="AY558" s="211" t="s">
        <v>155</v>
      </c>
    </row>
    <row r="559" spans="1:65" s="13" customFormat="1" ht="11.25">
      <c r="B559" s="201"/>
      <c r="C559" s="202"/>
      <c r="D559" s="203" t="s">
        <v>164</v>
      </c>
      <c r="E559" s="204" t="s">
        <v>1</v>
      </c>
      <c r="F559" s="205" t="s">
        <v>166</v>
      </c>
      <c r="G559" s="202"/>
      <c r="H559" s="204" t="s">
        <v>1</v>
      </c>
      <c r="I559" s="206"/>
      <c r="J559" s="202"/>
      <c r="K559" s="202"/>
      <c r="L559" s="207"/>
      <c r="M559" s="208"/>
      <c r="N559" s="209"/>
      <c r="O559" s="209"/>
      <c r="P559" s="209"/>
      <c r="Q559" s="209"/>
      <c r="R559" s="209"/>
      <c r="S559" s="209"/>
      <c r="T559" s="210"/>
      <c r="AT559" s="211" t="s">
        <v>164</v>
      </c>
      <c r="AU559" s="211" t="s">
        <v>90</v>
      </c>
      <c r="AV559" s="13" t="s">
        <v>88</v>
      </c>
      <c r="AW559" s="13" t="s">
        <v>34</v>
      </c>
      <c r="AX559" s="13" t="s">
        <v>80</v>
      </c>
      <c r="AY559" s="211" t="s">
        <v>155</v>
      </c>
    </row>
    <row r="560" spans="1:65" s="14" customFormat="1" ht="11.25">
      <c r="B560" s="212"/>
      <c r="C560" s="213"/>
      <c r="D560" s="203" t="s">
        <v>164</v>
      </c>
      <c r="E560" s="214" t="s">
        <v>1</v>
      </c>
      <c r="F560" s="215" t="s">
        <v>426</v>
      </c>
      <c r="G560" s="213"/>
      <c r="H560" s="216">
        <v>16</v>
      </c>
      <c r="I560" s="217"/>
      <c r="J560" s="213"/>
      <c r="K560" s="213"/>
      <c r="L560" s="218"/>
      <c r="M560" s="219"/>
      <c r="N560" s="220"/>
      <c r="O560" s="220"/>
      <c r="P560" s="220"/>
      <c r="Q560" s="220"/>
      <c r="R560" s="220"/>
      <c r="S560" s="220"/>
      <c r="T560" s="221"/>
      <c r="AT560" s="222" t="s">
        <v>164</v>
      </c>
      <c r="AU560" s="222" t="s">
        <v>90</v>
      </c>
      <c r="AV560" s="14" t="s">
        <v>90</v>
      </c>
      <c r="AW560" s="14" t="s">
        <v>34</v>
      </c>
      <c r="AX560" s="14" t="s">
        <v>80</v>
      </c>
      <c r="AY560" s="222" t="s">
        <v>155</v>
      </c>
    </row>
    <row r="561" spans="1:65" s="14" customFormat="1" ht="11.25">
      <c r="B561" s="212"/>
      <c r="C561" s="213"/>
      <c r="D561" s="203" t="s">
        <v>164</v>
      </c>
      <c r="E561" s="214" t="s">
        <v>1</v>
      </c>
      <c r="F561" s="215" t="s">
        <v>427</v>
      </c>
      <c r="G561" s="213"/>
      <c r="H561" s="216">
        <v>4</v>
      </c>
      <c r="I561" s="217"/>
      <c r="J561" s="213"/>
      <c r="K561" s="213"/>
      <c r="L561" s="218"/>
      <c r="M561" s="219"/>
      <c r="N561" s="220"/>
      <c r="O561" s="220"/>
      <c r="P561" s="220"/>
      <c r="Q561" s="220"/>
      <c r="R561" s="220"/>
      <c r="S561" s="220"/>
      <c r="T561" s="221"/>
      <c r="AT561" s="222" t="s">
        <v>164</v>
      </c>
      <c r="AU561" s="222" t="s">
        <v>90</v>
      </c>
      <c r="AV561" s="14" t="s">
        <v>90</v>
      </c>
      <c r="AW561" s="14" t="s">
        <v>34</v>
      </c>
      <c r="AX561" s="14" t="s">
        <v>80</v>
      </c>
      <c r="AY561" s="222" t="s">
        <v>155</v>
      </c>
    </row>
    <row r="562" spans="1:65" s="14" customFormat="1" ht="11.25">
      <c r="B562" s="212"/>
      <c r="C562" s="213"/>
      <c r="D562" s="203" t="s">
        <v>164</v>
      </c>
      <c r="E562" s="214" t="s">
        <v>1</v>
      </c>
      <c r="F562" s="215" t="s">
        <v>428</v>
      </c>
      <c r="G562" s="213"/>
      <c r="H562" s="216">
        <v>5</v>
      </c>
      <c r="I562" s="217"/>
      <c r="J562" s="213"/>
      <c r="K562" s="213"/>
      <c r="L562" s="218"/>
      <c r="M562" s="219"/>
      <c r="N562" s="220"/>
      <c r="O562" s="220"/>
      <c r="P562" s="220"/>
      <c r="Q562" s="220"/>
      <c r="R562" s="220"/>
      <c r="S562" s="220"/>
      <c r="T562" s="221"/>
      <c r="AT562" s="222" t="s">
        <v>164</v>
      </c>
      <c r="AU562" s="222" t="s">
        <v>90</v>
      </c>
      <c r="AV562" s="14" t="s">
        <v>90</v>
      </c>
      <c r="AW562" s="14" t="s">
        <v>34</v>
      </c>
      <c r="AX562" s="14" t="s">
        <v>80</v>
      </c>
      <c r="AY562" s="222" t="s">
        <v>155</v>
      </c>
    </row>
    <row r="563" spans="1:65" s="15" customFormat="1" ht="11.25">
      <c r="B563" s="223"/>
      <c r="C563" s="224"/>
      <c r="D563" s="203" t="s">
        <v>164</v>
      </c>
      <c r="E563" s="225" t="s">
        <v>1</v>
      </c>
      <c r="F563" s="226" t="s">
        <v>171</v>
      </c>
      <c r="G563" s="224"/>
      <c r="H563" s="227">
        <v>25</v>
      </c>
      <c r="I563" s="228"/>
      <c r="J563" s="224"/>
      <c r="K563" s="224"/>
      <c r="L563" s="229"/>
      <c r="M563" s="230"/>
      <c r="N563" s="231"/>
      <c r="O563" s="231"/>
      <c r="P563" s="231"/>
      <c r="Q563" s="231"/>
      <c r="R563" s="231"/>
      <c r="S563" s="231"/>
      <c r="T563" s="232"/>
      <c r="AT563" s="233" t="s">
        <v>164</v>
      </c>
      <c r="AU563" s="233" t="s">
        <v>90</v>
      </c>
      <c r="AV563" s="15" t="s">
        <v>162</v>
      </c>
      <c r="AW563" s="15" t="s">
        <v>34</v>
      </c>
      <c r="AX563" s="15" t="s">
        <v>88</v>
      </c>
      <c r="AY563" s="233" t="s">
        <v>155</v>
      </c>
    </row>
    <row r="564" spans="1:65" s="2" customFormat="1" ht="24.2" customHeight="1">
      <c r="A564" s="35"/>
      <c r="B564" s="36"/>
      <c r="C564" s="188" t="s">
        <v>468</v>
      </c>
      <c r="D564" s="188" t="s">
        <v>158</v>
      </c>
      <c r="E564" s="189" t="s">
        <v>469</v>
      </c>
      <c r="F564" s="190" t="s">
        <v>470</v>
      </c>
      <c r="G564" s="191" t="s">
        <v>379</v>
      </c>
      <c r="H564" s="192">
        <v>12</v>
      </c>
      <c r="I564" s="193"/>
      <c r="J564" s="194">
        <f>ROUND(I564*H564,2)</f>
        <v>0</v>
      </c>
      <c r="K564" s="190" t="s">
        <v>1</v>
      </c>
      <c r="L564" s="40"/>
      <c r="M564" s="195" t="s">
        <v>1</v>
      </c>
      <c r="N564" s="196" t="s">
        <v>45</v>
      </c>
      <c r="O564" s="72"/>
      <c r="P564" s="197">
        <f>O564*H564</f>
        <v>0</v>
      </c>
      <c r="Q564" s="197">
        <v>1.6969999999999999E-2</v>
      </c>
      <c r="R564" s="197">
        <f>Q564*H564</f>
        <v>0.20363999999999999</v>
      </c>
      <c r="S564" s="197">
        <v>0</v>
      </c>
      <c r="T564" s="198">
        <f>S564*H564</f>
        <v>0</v>
      </c>
      <c r="U564" s="35"/>
      <c r="V564" s="35"/>
      <c r="W564" s="35"/>
      <c r="X564" s="35"/>
      <c r="Y564" s="35"/>
      <c r="Z564" s="35"/>
      <c r="AA564" s="35"/>
      <c r="AB564" s="35"/>
      <c r="AC564" s="35"/>
      <c r="AD564" s="35"/>
      <c r="AE564" s="35"/>
      <c r="AR564" s="199" t="s">
        <v>162</v>
      </c>
      <c r="AT564" s="199" t="s">
        <v>158</v>
      </c>
      <c r="AU564" s="199" t="s">
        <v>90</v>
      </c>
      <c r="AY564" s="18" t="s">
        <v>155</v>
      </c>
      <c r="BE564" s="200">
        <f>IF(N564="základní",J564,0)</f>
        <v>0</v>
      </c>
      <c r="BF564" s="200">
        <f>IF(N564="snížená",J564,0)</f>
        <v>0</v>
      </c>
      <c r="BG564" s="200">
        <f>IF(N564="zákl. přenesená",J564,0)</f>
        <v>0</v>
      </c>
      <c r="BH564" s="200">
        <f>IF(N564="sníž. přenesená",J564,0)</f>
        <v>0</v>
      </c>
      <c r="BI564" s="200">
        <f>IF(N564="nulová",J564,0)</f>
        <v>0</v>
      </c>
      <c r="BJ564" s="18" t="s">
        <v>88</v>
      </c>
      <c r="BK564" s="200">
        <f>ROUND(I564*H564,2)</f>
        <v>0</v>
      </c>
      <c r="BL564" s="18" t="s">
        <v>162</v>
      </c>
      <c r="BM564" s="199" t="s">
        <v>471</v>
      </c>
    </row>
    <row r="565" spans="1:65" s="13" customFormat="1" ht="11.25">
      <c r="B565" s="201"/>
      <c r="C565" s="202"/>
      <c r="D565" s="203" t="s">
        <v>164</v>
      </c>
      <c r="E565" s="204" t="s">
        <v>1</v>
      </c>
      <c r="F565" s="205" t="s">
        <v>165</v>
      </c>
      <c r="G565" s="202"/>
      <c r="H565" s="204" t="s">
        <v>1</v>
      </c>
      <c r="I565" s="206"/>
      <c r="J565" s="202"/>
      <c r="K565" s="202"/>
      <c r="L565" s="207"/>
      <c r="M565" s="208"/>
      <c r="N565" s="209"/>
      <c r="O565" s="209"/>
      <c r="P565" s="209"/>
      <c r="Q565" s="209"/>
      <c r="R565" s="209"/>
      <c r="S565" s="209"/>
      <c r="T565" s="210"/>
      <c r="AT565" s="211" t="s">
        <v>164</v>
      </c>
      <c r="AU565" s="211" t="s">
        <v>90</v>
      </c>
      <c r="AV565" s="13" t="s">
        <v>88</v>
      </c>
      <c r="AW565" s="13" t="s">
        <v>34</v>
      </c>
      <c r="AX565" s="13" t="s">
        <v>80</v>
      </c>
      <c r="AY565" s="211" t="s">
        <v>155</v>
      </c>
    </row>
    <row r="566" spans="1:65" s="13" customFormat="1" ht="11.25">
      <c r="B566" s="201"/>
      <c r="C566" s="202"/>
      <c r="D566" s="203" t="s">
        <v>164</v>
      </c>
      <c r="E566" s="204" t="s">
        <v>1</v>
      </c>
      <c r="F566" s="205" t="s">
        <v>166</v>
      </c>
      <c r="G566" s="202"/>
      <c r="H566" s="204" t="s">
        <v>1</v>
      </c>
      <c r="I566" s="206"/>
      <c r="J566" s="202"/>
      <c r="K566" s="202"/>
      <c r="L566" s="207"/>
      <c r="M566" s="208"/>
      <c r="N566" s="209"/>
      <c r="O566" s="209"/>
      <c r="P566" s="209"/>
      <c r="Q566" s="209"/>
      <c r="R566" s="209"/>
      <c r="S566" s="209"/>
      <c r="T566" s="210"/>
      <c r="AT566" s="211" t="s">
        <v>164</v>
      </c>
      <c r="AU566" s="211" t="s">
        <v>90</v>
      </c>
      <c r="AV566" s="13" t="s">
        <v>88</v>
      </c>
      <c r="AW566" s="13" t="s">
        <v>34</v>
      </c>
      <c r="AX566" s="13" t="s">
        <v>80</v>
      </c>
      <c r="AY566" s="211" t="s">
        <v>155</v>
      </c>
    </row>
    <row r="567" spans="1:65" s="14" customFormat="1" ht="11.25">
      <c r="B567" s="212"/>
      <c r="C567" s="213"/>
      <c r="D567" s="203" t="s">
        <v>164</v>
      </c>
      <c r="E567" s="214" t="s">
        <v>1</v>
      </c>
      <c r="F567" s="215" t="s">
        <v>429</v>
      </c>
      <c r="G567" s="213"/>
      <c r="H567" s="216">
        <v>12</v>
      </c>
      <c r="I567" s="217"/>
      <c r="J567" s="213"/>
      <c r="K567" s="213"/>
      <c r="L567" s="218"/>
      <c r="M567" s="219"/>
      <c r="N567" s="220"/>
      <c r="O567" s="220"/>
      <c r="P567" s="220"/>
      <c r="Q567" s="220"/>
      <c r="R567" s="220"/>
      <c r="S567" s="220"/>
      <c r="T567" s="221"/>
      <c r="AT567" s="222" t="s">
        <v>164</v>
      </c>
      <c r="AU567" s="222" t="s">
        <v>90</v>
      </c>
      <c r="AV567" s="14" t="s">
        <v>90</v>
      </c>
      <c r="AW567" s="14" t="s">
        <v>34</v>
      </c>
      <c r="AX567" s="14" t="s">
        <v>80</v>
      </c>
      <c r="AY567" s="222" t="s">
        <v>155</v>
      </c>
    </row>
    <row r="568" spans="1:65" s="15" customFormat="1" ht="11.25">
      <c r="B568" s="223"/>
      <c r="C568" s="224"/>
      <c r="D568" s="203" t="s">
        <v>164</v>
      </c>
      <c r="E568" s="225" t="s">
        <v>1</v>
      </c>
      <c r="F568" s="226" t="s">
        <v>171</v>
      </c>
      <c r="G568" s="224"/>
      <c r="H568" s="227">
        <v>12</v>
      </c>
      <c r="I568" s="228"/>
      <c r="J568" s="224"/>
      <c r="K568" s="224"/>
      <c r="L568" s="229"/>
      <c r="M568" s="230"/>
      <c r="N568" s="231"/>
      <c r="O568" s="231"/>
      <c r="P568" s="231"/>
      <c r="Q568" s="231"/>
      <c r="R568" s="231"/>
      <c r="S568" s="231"/>
      <c r="T568" s="232"/>
      <c r="AT568" s="233" t="s">
        <v>164</v>
      </c>
      <c r="AU568" s="233" t="s">
        <v>90</v>
      </c>
      <c r="AV568" s="15" t="s">
        <v>162</v>
      </c>
      <c r="AW568" s="15" t="s">
        <v>34</v>
      </c>
      <c r="AX568" s="15" t="s">
        <v>88</v>
      </c>
      <c r="AY568" s="233" t="s">
        <v>155</v>
      </c>
    </row>
    <row r="569" spans="1:65" s="2" customFormat="1" ht="24.2" customHeight="1">
      <c r="A569" s="35"/>
      <c r="B569" s="36"/>
      <c r="C569" s="188" t="s">
        <v>472</v>
      </c>
      <c r="D569" s="188" t="s">
        <v>158</v>
      </c>
      <c r="E569" s="189" t="s">
        <v>473</v>
      </c>
      <c r="F569" s="190" t="s">
        <v>474</v>
      </c>
      <c r="G569" s="191" t="s">
        <v>379</v>
      </c>
      <c r="H569" s="192">
        <v>3</v>
      </c>
      <c r="I569" s="193"/>
      <c r="J569" s="194">
        <f>ROUND(I569*H569,2)</f>
        <v>0</v>
      </c>
      <c r="K569" s="190" t="s">
        <v>1</v>
      </c>
      <c r="L569" s="40"/>
      <c r="M569" s="195" t="s">
        <v>1</v>
      </c>
      <c r="N569" s="196" t="s">
        <v>45</v>
      </c>
      <c r="O569" s="72"/>
      <c r="P569" s="197">
        <f>O569*H569</f>
        <v>0</v>
      </c>
      <c r="Q569" s="197">
        <v>1.609E-2</v>
      </c>
      <c r="R569" s="197">
        <f>Q569*H569</f>
        <v>4.827E-2</v>
      </c>
      <c r="S569" s="197">
        <v>0</v>
      </c>
      <c r="T569" s="198">
        <f>S569*H569</f>
        <v>0</v>
      </c>
      <c r="U569" s="35"/>
      <c r="V569" s="35"/>
      <c r="W569" s="35"/>
      <c r="X569" s="35"/>
      <c r="Y569" s="35"/>
      <c r="Z569" s="35"/>
      <c r="AA569" s="35"/>
      <c r="AB569" s="35"/>
      <c r="AC569" s="35"/>
      <c r="AD569" s="35"/>
      <c r="AE569" s="35"/>
      <c r="AR569" s="199" t="s">
        <v>162</v>
      </c>
      <c r="AT569" s="199" t="s">
        <v>158</v>
      </c>
      <c r="AU569" s="199" t="s">
        <v>90</v>
      </c>
      <c r="AY569" s="18" t="s">
        <v>155</v>
      </c>
      <c r="BE569" s="200">
        <f>IF(N569="základní",J569,0)</f>
        <v>0</v>
      </c>
      <c r="BF569" s="200">
        <f>IF(N569="snížená",J569,0)</f>
        <v>0</v>
      </c>
      <c r="BG569" s="200">
        <f>IF(N569="zákl. přenesená",J569,0)</f>
        <v>0</v>
      </c>
      <c r="BH569" s="200">
        <f>IF(N569="sníž. přenesená",J569,0)</f>
        <v>0</v>
      </c>
      <c r="BI569" s="200">
        <f>IF(N569="nulová",J569,0)</f>
        <v>0</v>
      </c>
      <c r="BJ569" s="18" t="s">
        <v>88</v>
      </c>
      <c r="BK569" s="200">
        <f>ROUND(I569*H569,2)</f>
        <v>0</v>
      </c>
      <c r="BL569" s="18" t="s">
        <v>162</v>
      </c>
      <c r="BM569" s="199" t="s">
        <v>475</v>
      </c>
    </row>
    <row r="570" spans="1:65" s="13" customFormat="1" ht="11.25">
      <c r="B570" s="201"/>
      <c r="C570" s="202"/>
      <c r="D570" s="203" t="s">
        <v>164</v>
      </c>
      <c r="E570" s="204" t="s">
        <v>1</v>
      </c>
      <c r="F570" s="205" t="s">
        <v>165</v>
      </c>
      <c r="G570" s="202"/>
      <c r="H570" s="204" t="s">
        <v>1</v>
      </c>
      <c r="I570" s="206"/>
      <c r="J570" s="202"/>
      <c r="K570" s="202"/>
      <c r="L570" s="207"/>
      <c r="M570" s="208"/>
      <c r="N570" s="209"/>
      <c r="O570" s="209"/>
      <c r="P570" s="209"/>
      <c r="Q570" s="209"/>
      <c r="R570" s="209"/>
      <c r="S570" s="209"/>
      <c r="T570" s="210"/>
      <c r="AT570" s="211" t="s">
        <v>164</v>
      </c>
      <c r="AU570" s="211" t="s">
        <v>90</v>
      </c>
      <c r="AV570" s="13" t="s">
        <v>88</v>
      </c>
      <c r="AW570" s="13" t="s">
        <v>34</v>
      </c>
      <c r="AX570" s="13" t="s">
        <v>80</v>
      </c>
      <c r="AY570" s="211" t="s">
        <v>155</v>
      </c>
    </row>
    <row r="571" spans="1:65" s="13" customFormat="1" ht="11.25">
      <c r="B571" s="201"/>
      <c r="C571" s="202"/>
      <c r="D571" s="203" t="s">
        <v>164</v>
      </c>
      <c r="E571" s="204" t="s">
        <v>1</v>
      </c>
      <c r="F571" s="205" t="s">
        <v>166</v>
      </c>
      <c r="G571" s="202"/>
      <c r="H571" s="204" t="s">
        <v>1</v>
      </c>
      <c r="I571" s="206"/>
      <c r="J571" s="202"/>
      <c r="K571" s="202"/>
      <c r="L571" s="207"/>
      <c r="M571" s="208"/>
      <c r="N571" s="209"/>
      <c r="O571" s="209"/>
      <c r="P571" s="209"/>
      <c r="Q571" s="209"/>
      <c r="R571" s="209"/>
      <c r="S571" s="209"/>
      <c r="T571" s="210"/>
      <c r="AT571" s="211" t="s">
        <v>164</v>
      </c>
      <c r="AU571" s="211" t="s">
        <v>90</v>
      </c>
      <c r="AV571" s="13" t="s">
        <v>88</v>
      </c>
      <c r="AW571" s="13" t="s">
        <v>34</v>
      </c>
      <c r="AX571" s="13" t="s">
        <v>80</v>
      </c>
      <c r="AY571" s="211" t="s">
        <v>155</v>
      </c>
    </row>
    <row r="572" spans="1:65" s="14" customFormat="1" ht="11.25">
      <c r="B572" s="212"/>
      <c r="C572" s="213"/>
      <c r="D572" s="203" t="s">
        <v>164</v>
      </c>
      <c r="E572" s="214" t="s">
        <v>1</v>
      </c>
      <c r="F572" s="215" t="s">
        <v>430</v>
      </c>
      <c r="G572" s="213"/>
      <c r="H572" s="216">
        <v>3</v>
      </c>
      <c r="I572" s="217"/>
      <c r="J572" s="213"/>
      <c r="K572" s="213"/>
      <c r="L572" s="218"/>
      <c r="M572" s="219"/>
      <c r="N572" s="220"/>
      <c r="O572" s="220"/>
      <c r="P572" s="220"/>
      <c r="Q572" s="220"/>
      <c r="R572" s="220"/>
      <c r="S572" s="220"/>
      <c r="T572" s="221"/>
      <c r="AT572" s="222" t="s">
        <v>164</v>
      </c>
      <c r="AU572" s="222" t="s">
        <v>90</v>
      </c>
      <c r="AV572" s="14" t="s">
        <v>90</v>
      </c>
      <c r="AW572" s="14" t="s">
        <v>34</v>
      </c>
      <c r="AX572" s="14" t="s">
        <v>80</v>
      </c>
      <c r="AY572" s="222" t="s">
        <v>155</v>
      </c>
    </row>
    <row r="573" spans="1:65" s="15" customFormat="1" ht="11.25">
      <c r="B573" s="223"/>
      <c r="C573" s="224"/>
      <c r="D573" s="203" t="s">
        <v>164</v>
      </c>
      <c r="E573" s="225" t="s">
        <v>1</v>
      </c>
      <c r="F573" s="226" t="s">
        <v>171</v>
      </c>
      <c r="G573" s="224"/>
      <c r="H573" s="227">
        <v>3</v>
      </c>
      <c r="I573" s="228"/>
      <c r="J573" s="224"/>
      <c r="K573" s="224"/>
      <c r="L573" s="229"/>
      <c r="M573" s="230"/>
      <c r="N573" s="231"/>
      <c r="O573" s="231"/>
      <c r="P573" s="231"/>
      <c r="Q573" s="231"/>
      <c r="R573" s="231"/>
      <c r="S573" s="231"/>
      <c r="T573" s="232"/>
      <c r="AT573" s="233" t="s">
        <v>164</v>
      </c>
      <c r="AU573" s="233" t="s">
        <v>90</v>
      </c>
      <c r="AV573" s="15" t="s">
        <v>162</v>
      </c>
      <c r="AW573" s="15" t="s">
        <v>34</v>
      </c>
      <c r="AX573" s="15" t="s">
        <v>88</v>
      </c>
      <c r="AY573" s="233" t="s">
        <v>155</v>
      </c>
    </row>
    <row r="574" spans="1:65" s="12" customFormat="1" ht="22.9" customHeight="1">
      <c r="B574" s="172"/>
      <c r="C574" s="173"/>
      <c r="D574" s="174" t="s">
        <v>79</v>
      </c>
      <c r="E574" s="186" t="s">
        <v>476</v>
      </c>
      <c r="F574" s="186" t="s">
        <v>477</v>
      </c>
      <c r="G574" s="173"/>
      <c r="H574" s="173"/>
      <c r="I574" s="176"/>
      <c r="J574" s="187">
        <f>BK574</f>
        <v>0</v>
      </c>
      <c r="K574" s="173"/>
      <c r="L574" s="178"/>
      <c r="M574" s="179"/>
      <c r="N574" s="180"/>
      <c r="O574" s="180"/>
      <c r="P574" s="181">
        <f>SUM(P575:P582)</f>
        <v>0</v>
      </c>
      <c r="Q574" s="180"/>
      <c r="R574" s="181">
        <f>SUM(R575:R582)</f>
        <v>0</v>
      </c>
      <c r="S574" s="180"/>
      <c r="T574" s="182">
        <f>SUM(T575:T582)</f>
        <v>0</v>
      </c>
      <c r="AR574" s="183" t="s">
        <v>88</v>
      </c>
      <c r="AT574" s="184" t="s">
        <v>79</v>
      </c>
      <c r="AU574" s="184" t="s">
        <v>88</v>
      </c>
      <c r="AY574" s="183" t="s">
        <v>155</v>
      </c>
      <c r="BK574" s="185">
        <f>SUM(BK575:BK582)</f>
        <v>0</v>
      </c>
    </row>
    <row r="575" spans="1:65" s="2" customFormat="1" ht="24.2" customHeight="1">
      <c r="A575" s="35"/>
      <c r="B575" s="36"/>
      <c r="C575" s="188" t="s">
        <v>478</v>
      </c>
      <c r="D575" s="188" t="s">
        <v>158</v>
      </c>
      <c r="E575" s="189" t="s">
        <v>479</v>
      </c>
      <c r="F575" s="190" t="s">
        <v>480</v>
      </c>
      <c r="G575" s="191" t="s">
        <v>481</v>
      </c>
      <c r="H575" s="192">
        <v>41.180999999999997</v>
      </c>
      <c r="I575" s="193"/>
      <c r="J575" s="194">
        <f>ROUND(I575*H575,2)</f>
        <v>0</v>
      </c>
      <c r="K575" s="190" t="s">
        <v>161</v>
      </c>
      <c r="L575" s="40"/>
      <c r="M575" s="195" t="s">
        <v>1</v>
      </c>
      <c r="N575" s="196" t="s">
        <v>45</v>
      </c>
      <c r="O575" s="72"/>
      <c r="P575" s="197">
        <f>O575*H575</f>
        <v>0</v>
      </c>
      <c r="Q575" s="197">
        <v>0</v>
      </c>
      <c r="R575" s="197">
        <f>Q575*H575</f>
        <v>0</v>
      </c>
      <c r="S575" s="197">
        <v>0</v>
      </c>
      <c r="T575" s="198">
        <f>S575*H575</f>
        <v>0</v>
      </c>
      <c r="U575" s="35"/>
      <c r="V575" s="35"/>
      <c r="W575" s="35"/>
      <c r="X575" s="35"/>
      <c r="Y575" s="35"/>
      <c r="Z575" s="35"/>
      <c r="AA575" s="35"/>
      <c r="AB575" s="35"/>
      <c r="AC575" s="35"/>
      <c r="AD575" s="35"/>
      <c r="AE575" s="35"/>
      <c r="AR575" s="199" t="s">
        <v>162</v>
      </c>
      <c r="AT575" s="199" t="s">
        <v>158</v>
      </c>
      <c r="AU575" s="199" t="s">
        <v>90</v>
      </c>
      <c r="AY575" s="18" t="s">
        <v>155</v>
      </c>
      <c r="BE575" s="200">
        <f>IF(N575="základní",J575,0)</f>
        <v>0</v>
      </c>
      <c r="BF575" s="200">
        <f>IF(N575="snížená",J575,0)</f>
        <v>0</v>
      </c>
      <c r="BG575" s="200">
        <f>IF(N575="zákl. přenesená",J575,0)</f>
        <v>0</v>
      </c>
      <c r="BH575" s="200">
        <f>IF(N575="sníž. přenesená",J575,0)</f>
        <v>0</v>
      </c>
      <c r="BI575" s="200">
        <f>IF(N575="nulová",J575,0)</f>
        <v>0</v>
      </c>
      <c r="BJ575" s="18" t="s">
        <v>88</v>
      </c>
      <c r="BK575" s="200">
        <f>ROUND(I575*H575,2)</f>
        <v>0</v>
      </c>
      <c r="BL575" s="18" t="s">
        <v>162</v>
      </c>
      <c r="BM575" s="199" t="s">
        <v>482</v>
      </c>
    </row>
    <row r="576" spans="1:65" s="2" customFormat="1" ht="14.45" customHeight="1">
      <c r="A576" s="35"/>
      <c r="B576" s="36"/>
      <c r="C576" s="188" t="s">
        <v>483</v>
      </c>
      <c r="D576" s="188" t="s">
        <v>158</v>
      </c>
      <c r="E576" s="189" t="s">
        <v>484</v>
      </c>
      <c r="F576" s="190" t="s">
        <v>485</v>
      </c>
      <c r="G576" s="191" t="s">
        <v>481</v>
      </c>
      <c r="H576" s="192">
        <v>494.17200000000003</v>
      </c>
      <c r="I576" s="193"/>
      <c r="J576" s="194">
        <f>ROUND(I576*H576,2)</f>
        <v>0</v>
      </c>
      <c r="K576" s="190" t="s">
        <v>161</v>
      </c>
      <c r="L576" s="40"/>
      <c r="M576" s="195" t="s">
        <v>1</v>
      </c>
      <c r="N576" s="196" t="s">
        <v>45</v>
      </c>
      <c r="O576" s="72"/>
      <c r="P576" s="197">
        <f>O576*H576</f>
        <v>0</v>
      </c>
      <c r="Q576" s="197">
        <v>0</v>
      </c>
      <c r="R576" s="197">
        <f>Q576*H576</f>
        <v>0</v>
      </c>
      <c r="S576" s="197">
        <v>0</v>
      </c>
      <c r="T576" s="198">
        <f>S576*H576</f>
        <v>0</v>
      </c>
      <c r="U576" s="35"/>
      <c r="V576" s="35"/>
      <c r="W576" s="35"/>
      <c r="X576" s="35"/>
      <c r="Y576" s="35"/>
      <c r="Z576" s="35"/>
      <c r="AA576" s="35"/>
      <c r="AB576" s="35"/>
      <c r="AC576" s="35"/>
      <c r="AD576" s="35"/>
      <c r="AE576" s="35"/>
      <c r="AR576" s="199" t="s">
        <v>162</v>
      </c>
      <c r="AT576" s="199" t="s">
        <v>158</v>
      </c>
      <c r="AU576" s="199" t="s">
        <v>90</v>
      </c>
      <c r="AY576" s="18" t="s">
        <v>155</v>
      </c>
      <c r="BE576" s="200">
        <f>IF(N576="základní",J576,0)</f>
        <v>0</v>
      </c>
      <c r="BF576" s="200">
        <f>IF(N576="snížená",J576,0)</f>
        <v>0</v>
      </c>
      <c r="BG576" s="200">
        <f>IF(N576="zákl. přenesená",J576,0)</f>
        <v>0</v>
      </c>
      <c r="BH576" s="200">
        <f>IF(N576="sníž. přenesená",J576,0)</f>
        <v>0</v>
      </c>
      <c r="BI576" s="200">
        <f>IF(N576="nulová",J576,0)</f>
        <v>0</v>
      </c>
      <c r="BJ576" s="18" t="s">
        <v>88</v>
      </c>
      <c r="BK576" s="200">
        <f>ROUND(I576*H576,2)</f>
        <v>0</v>
      </c>
      <c r="BL576" s="18" t="s">
        <v>162</v>
      </c>
      <c r="BM576" s="199" t="s">
        <v>486</v>
      </c>
    </row>
    <row r="577" spans="1:65" s="14" customFormat="1" ht="11.25">
      <c r="B577" s="212"/>
      <c r="C577" s="213"/>
      <c r="D577" s="203" t="s">
        <v>164</v>
      </c>
      <c r="E577" s="213"/>
      <c r="F577" s="215" t="s">
        <v>487</v>
      </c>
      <c r="G577" s="213"/>
      <c r="H577" s="216">
        <v>494.17200000000003</v>
      </c>
      <c r="I577" s="217"/>
      <c r="J577" s="213"/>
      <c r="K577" s="213"/>
      <c r="L577" s="218"/>
      <c r="M577" s="219"/>
      <c r="N577" s="220"/>
      <c r="O577" s="220"/>
      <c r="P577" s="220"/>
      <c r="Q577" s="220"/>
      <c r="R577" s="220"/>
      <c r="S577" s="220"/>
      <c r="T577" s="221"/>
      <c r="AT577" s="222" t="s">
        <v>164</v>
      </c>
      <c r="AU577" s="222" t="s">
        <v>90</v>
      </c>
      <c r="AV577" s="14" t="s">
        <v>90</v>
      </c>
      <c r="AW577" s="14" t="s">
        <v>4</v>
      </c>
      <c r="AX577" s="14" t="s">
        <v>88</v>
      </c>
      <c r="AY577" s="222" t="s">
        <v>155</v>
      </c>
    </row>
    <row r="578" spans="1:65" s="2" customFormat="1" ht="14.45" customHeight="1">
      <c r="A578" s="35"/>
      <c r="B578" s="36"/>
      <c r="C578" s="188" t="s">
        <v>488</v>
      </c>
      <c r="D578" s="188" t="s">
        <v>158</v>
      </c>
      <c r="E578" s="189" t="s">
        <v>489</v>
      </c>
      <c r="F578" s="190" t="s">
        <v>490</v>
      </c>
      <c r="G578" s="191" t="s">
        <v>481</v>
      </c>
      <c r="H578" s="192">
        <v>41.180999999999997</v>
      </c>
      <c r="I578" s="193"/>
      <c r="J578" s="194">
        <f>ROUND(I578*H578,2)</f>
        <v>0</v>
      </c>
      <c r="K578" s="190" t="s">
        <v>161</v>
      </c>
      <c r="L578" s="40"/>
      <c r="M578" s="195" t="s">
        <v>1</v>
      </c>
      <c r="N578" s="196" t="s">
        <v>45</v>
      </c>
      <c r="O578" s="72"/>
      <c r="P578" s="197">
        <f>O578*H578</f>
        <v>0</v>
      </c>
      <c r="Q578" s="197">
        <v>0</v>
      </c>
      <c r="R578" s="197">
        <f>Q578*H578</f>
        <v>0</v>
      </c>
      <c r="S578" s="197">
        <v>0</v>
      </c>
      <c r="T578" s="198">
        <f>S578*H578</f>
        <v>0</v>
      </c>
      <c r="U578" s="35"/>
      <c r="V578" s="35"/>
      <c r="W578" s="35"/>
      <c r="X578" s="35"/>
      <c r="Y578" s="35"/>
      <c r="Z578" s="35"/>
      <c r="AA578" s="35"/>
      <c r="AB578" s="35"/>
      <c r="AC578" s="35"/>
      <c r="AD578" s="35"/>
      <c r="AE578" s="35"/>
      <c r="AR578" s="199" t="s">
        <v>162</v>
      </c>
      <c r="AT578" s="199" t="s">
        <v>158</v>
      </c>
      <c r="AU578" s="199" t="s">
        <v>90</v>
      </c>
      <c r="AY578" s="18" t="s">
        <v>155</v>
      </c>
      <c r="BE578" s="200">
        <f>IF(N578="základní",J578,0)</f>
        <v>0</v>
      </c>
      <c r="BF578" s="200">
        <f>IF(N578="snížená",J578,0)</f>
        <v>0</v>
      </c>
      <c r="BG578" s="200">
        <f>IF(N578="zákl. přenesená",J578,0)</f>
        <v>0</v>
      </c>
      <c r="BH578" s="200">
        <f>IF(N578="sníž. přenesená",J578,0)</f>
        <v>0</v>
      </c>
      <c r="BI578" s="200">
        <f>IF(N578="nulová",J578,0)</f>
        <v>0</v>
      </c>
      <c r="BJ578" s="18" t="s">
        <v>88</v>
      </c>
      <c r="BK578" s="200">
        <f>ROUND(I578*H578,2)</f>
        <v>0</v>
      </c>
      <c r="BL578" s="18" t="s">
        <v>162</v>
      </c>
      <c r="BM578" s="199" t="s">
        <v>491</v>
      </c>
    </row>
    <row r="579" spans="1:65" s="2" customFormat="1" ht="24.2" customHeight="1">
      <c r="A579" s="35"/>
      <c r="B579" s="36"/>
      <c r="C579" s="188" t="s">
        <v>492</v>
      </c>
      <c r="D579" s="188" t="s">
        <v>158</v>
      </c>
      <c r="E579" s="189" t="s">
        <v>493</v>
      </c>
      <c r="F579" s="190" t="s">
        <v>494</v>
      </c>
      <c r="G579" s="191" t="s">
        <v>481</v>
      </c>
      <c r="H579" s="192">
        <v>41.180999999999997</v>
      </c>
      <c r="I579" s="193"/>
      <c r="J579" s="194">
        <f>ROUND(I579*H579,2)</f>
        <v>0</v>
      </c>
      <c r="K579" s="190" t="s">
        <v>161</v>
      </c>
      <c r="L579" s="40"/>
      <c r="M579" s="195" t="s">
        <v>1</v>
      </c>
      <c r="N579" s="196" t="s">
        <v>45</v>
      </c>
      <c r="O579" s="72"/>
      <c r="P579" s="197">
        <f>O579*H579</f>
        <v>0</v>
      </c>
      <c r="Q579" s="197">
        <v>0</v>
      </c>
      <c r="R579" s="197">
        <f>Q579*H579</f>
        <v>0</v>
      </c>
      <c r="S579" s="197">
        <v>0</v>
      </c>
      <c r="T579" s="198">
        <f>S579*H579</f>
        <v>0</v>
      </c>
      <c r="U579" s="35"/>
      <c r="V579" s="35"/>
      <c r="W579" s="35"/>
      <c r="X579" s="35"/>
      <c r="Y579" s="35"/>
      <c r="Z579" s="35"/>
      <c r="AA579" s="35"/>
      <c r="AB579" s="35"/>
      <c r="AC579" s="35"/>
      <c r="AD579" s="35"/>
      <c r="AE579" s="35"/>
      <c r="AR579" s="199" t="s">
        <v>162</v>
      </c>
      <c r="AT579" s="199" t="s">
        <v>158</v>
      </c>
      <c r="AU579" s="199" t="s">
        <v>90</v>
      </c>
      <c r="AY579" s="18" t="s">
        <v>155</v>
      </c>
      <c r="BE579" s="200">
        <f>IF(N579="základní",J579,0)</f>
        <v>0</v>
      </c>
      <c r="BF579" s="200">
        <f>IF(N579="snížená",J579,0)</f>
        <v>0</v>
      </c>
      <c r="BG579" s="200">
        <f>IF(N579="zákl. přenesená",J579,0)</f>
        <v>0</v>
      </c>
      <c r="BH579" s="200">
        <f>IF(N579="sníž. přenesená",J579,0)</f>
        <v>0</v>
      </c>
      <c r="BI579" s="200">
        <f>IF(N579="nulová",J579,0)</f>
        <v>0</v>
      </c>
      <c r="BJ579" s="18" t="s">
        <v>88</v>
      </c>
      <c r="BK579" s="200">
        <f>ROUND(I579*H579,2)</f>
        <v>0</v>
      </c>
      <c r="BL579" s="18" t="s">
        <v>162</v>
      </c>
      <c r="BM579" s="199" t="s">
        <v>495</v>
      </c>
    </row>
    <row r="580" spans="1:65" s="2" customFormat="1" ht="24.2" customHeight="1">
      <c r="A580" s="35"/>
      <c r="B580" s="36"/>
      <c r="C580" s="188" t="s">
        <v>496</v>
      </c>
      <c r="D580" s="188" t="s">
        <v>158</v>
      </c>
      <c r="E580" s="189" t="s">
        <v>497</v>
      </c>
      <c r="F580" s="190" t="s">
        <v>498</v>
      </c>
      <c r="G580" s="191" t="s">
        <v>481</v>
      </c>
      <c r="H580" s="192">
        <v>41.180999999999997</v>
      </c>
      <c r="I580" s="193"/>
      <c r="J580" s="194">
        <f>ROUND(I580*H580,2)</f>
        <v>0</v>
      </c>
      <c r="K580" s="190" t="s">
        <v>161</v>
      </c>
      <c r="L580" s="40"/>
      <c r="M580" s="195" t="s">
        <v>1</v>
      </c>
      <c r="N580" s="196" t="s">
        <v>45</v>
      </c>
      <c r="O580" s="72"/>
      <c r="P580" s="197">
        <f>O580*H580</f>
        <v>0</v>
      </c>
      <c r="Q580" s="197">
        <v>0</v>
      </c>
      <c r="R580" s="197">
        <f>Q580*H580</f>
        <v>0</v>
      </c>
      <c r="S580" s="197">
        <v>0</v>
      </c>
      <c r="T580" s="198">
        <f>S580*H580</f>
        <v>0</v>
      </c>
      <c r="U580" s="35"/>
      <c r="V580" s="35"/>
      <c r="W580" s="35"/>
      <c r="X580" s="35"/>
      <c r="Y580" s="35"/>
      <c r="Z580" s="35"/>
      <c r="AA580" s="35"/>
      <c r="AB580" s="35"/>
      <c r="AC580" s="35"/>
      <c r="AD580" s="35"/>
      <c r="AE580" s="35"/>
      <c r="AR580" s="199" t="s">
        <v>162</v>
      </c>
      <c r="AT580" s="199" t="s">
        <v>158</v>
      </c>
      <c r="AU580" s="199" t="s">
        <v>90</v>
      </c>
      <c r="AY580" s="18" t="s">
        <v>155</v>
      </c>
      <c r="BE580" s="200">
        <f>IF(N580="základní",J580,0)</f>
        <v>0</v>
      </c>
      <c r="BF580" s="200">
        <f>IF(N580="snížená",J580,0)</f>
        <v>0</v>
      </c>
      <c r="BG580" s="200">
        <f>IF(N580="zákl. přenesená",J580,0)</f>
        <v>0</v>
      </c>
      <c r="BH580" s="200">
        <f>IF(N580="sníž. přenesená",J580,0)</f>
        <v>0</v>
      </c>
      <c r="BI580" s="200">
        <f>IF(N580="nulová",J580,0)</f>
        <v>0</v>
      </c>
      <c r="BJ580" s="18" t="s">
        <v>88</v>
      </c>
      <c r="BK580" s="200">
        <f>ROUND(I580*H580,2)</f>
        <v>0</v>
      </c>
      <c r="BL580" s="18" t="s">
        <v>162</v>
      </c>
      <c r="BM580" s="199" t="s">
        <v>499</v>
      </c>
    </row>
    <row r="581" spans="1:65" s="2" customFormat="1" ht="24.2" customHeight="1">
      <c r="A581" s="35"/>
      <c r="B581" s="36"/>
      <c r="C581" s="188" t="s">
        <v>500</v>
      </c>
      <c r="D581" s="188" t="s">
        <v>158</v>
      </c>
      <c r="E581" s="189" t="s">
        <v>501</v>
      </c>
      <c r="F581" s="190" t="s">
        <v>502</v>
      </c>
      <c r="G581" s="191" t="s">
        <v>481</v>
      </c>
      <c r="H581" s="192">
        <v>411.81</v>
      </c>
      <c r="I581" s="193"/>
      <c r="J581" s="194">
        <f>ROUND(I581*H581,2)</f>
        <v>0</v>
      </c>
      <c r="K581" s="190" t="s">
        <v>161</v>
      </c>
      <c r="L581" s="40"/>
      <c r="M581" s="195" t="s">
        <v>1</v>
      </c>
      <c r="N581" s="196" t="s">
        <v>45</v>
      </c>
      <c r="O581" s="72"/>
      <c r="P581" s="197">
        <f>O581*H581</f>
        <v>0</v>
      </c>
      <c r="Q581" s="197">
        <v>0</v>
      </c>
      <c r="R581" s="197">
        <f>Q581*H581</f>
        <v>0</v>
      </c>
      <c r="S581" s="197">
        <v>0</v>
      </c>
      <c r="T581" s="198">
        <f>S581*H581</f>
        <v>0</v>
      </c>
      <c r="U581" s="35"/>
      <c r="V581" s="35"/>
      <c r="W581" s="35"/>
      <c r="X581" s="35"/>
      <c r="Y581" s="35"/>
      <c r="Z581" s="35"/>
      <c r="AA581" s="35"/>
      <c r="AB581" s="35"/>
      <c r="AC581" s="35"/>
      <c r="AD581" s="35"/>
      <c r="AE581" s="35"/>
      <c r="AR581" s="199" t="s">
        <v>162</v>
      </c>
      <c r="AT581" s="199" t="s">
        <v>158</v>
      </c>
      <c r="AU581" s="199" t="s">
        <v>90</v>
      </c>
      <c r="AY581" s="18" t="s">
        <v>155</v>
      </c>
      <c r="BE581" s="200">
        <f>IF(N581="základní",J581,0)</f>
        <v>0</v>
      </c>
      <c r="BF581" s="200">
        <f>IF(N581="snížená",J581,0)</f>
        <v>0</v>
      </c>
      <c r="BG581" s="200">
        <f>IF(N581="zákl. přenesená",J581,0)</f>
        <v>0</v>
      </c>
      <c r="BH581" s="200">
        <f>IF(N581="sníž. přenesená",J581,0)</f>
        <v>0</v>
      </c>
      <c r="BI581" s="200">
        <f>IF(N581="nulová",J581,0)</f>
        <v>0</v>
      </c>
      <c r="BJ581" s="18" t="s">
        <v>88</v>
      </c>
      <c r="BK581" s="200">
        <f>ROUND(I581*H581,2)</f>
        <v>0</v>
      </c>
      <c r="BL581" s="18" t="s">
        <v>162</v>
      </c>
      <c r="BM581" s="199" t="s">
        <v>503</v>
      </c>
    </row>
    <row r="582" spans="1:65" s="14" customFormat="1" ht="11.25">
      <c r="B582" s="212"/>
      <c r="C582" s="213"/>
      <c r="D582" s="203" t="s">
        <v>164</v>
      </c>
      <c r="E582" s="213"/>
      <c r="F582" s="215" t="s">
        <v>504</v>
      </c>
      <c r="G582" s="213"/>
      <c r="H582" s="216">
        <v>411.81</v>
      </c>
      <c r="I582" s="217"/>
      <c r="J582" s="213"/>
      <c r="K582" s="213"/>
      <c r="L582" s="218"/>
      <c r="M582" s="219"/>
      <c r="N582" s="220"/>
      <c r="O582" s="220"/>
      <c r="P582" s="220"/>
      <c r="Q582" s="220"/>
      <c r="R582" s="220"/>
      <c r="S582" s="220"/>
      <c r="T582" s="221"/>
      <c r="AT582" s="222" t="s">
        <v>164</v>
      </c>
      <c r="AU582" s="222" t="s">
        <v>90</v>
      </c>
      <c r="AV582" s="14" t="s">
        <v>90</v>
      </c>
      <c r="AW582" s="14" t="s">
        <v>4</v>
      </c>
      <c r="AX582" s="14" t="s">
        <v>88</v>
      </c>
      <c r="AY582" s="222" t="s">
        <v>155</v>
      </c>
    </row>
    <row r="583" spans="1:65" s="12" customFormat="1" ht="22.9" customHeight="1">
      <c r="B583" s="172"/>
      <c r="C583" s="173"/>
      <c r="D583" s="174" t="s">
        <v>79</v>
      </c>
      <c r="E583" s="186" t="s">
        <v>505</v>
      </c>
      <c r="F583" s="186" t="s">
        <v>506</v>
      </c>
      <c r="G583" s="173"/>
      <c r="H583" s="173"/>
      <c r="I583" s="176"/>
      <c r="J583" s="187">
        <f>BK583</f>
        <v>0</v>
      </c>
      <c r="K583" s="173"/>
      <c r="L583" s="178"/>
      <c r="M583" s="179"/>
      <c r="N583" s="180"/>
      <c r="O583" s="180"/>
      <c r="P583" s="181">
        <f>P584</f>
        <v>0</v>
      </c>
      <c r="Q583" s="180"/>
      <c r="R583" s="181">
        <f>R584</f>
        <v>0</v>
      </c>
      <c r="S583" s="180"/>
      <c r="T583" s="182">
        <f>T584</f>
        <v>0</v>
      </c>
      <c r="AR583" s="183" t="s">
        <v>88</v>
      </c>
      <c r="AT583" s="184" t="s">
        <v>79</v>
      </c>
      <c r="AU583" s="184" t="s">
        <v>88</v>
      </c>
      <c r="AY583" s="183" t="s">
        <v>155</v>
      </c>
      <c r="BK583" s="185">
        <f>BK584</f>
        <v>0</v>
      </c>
    </row>
    <row r="584" spans="1:65" s="2" customFormat="1" ht="14.45" customHeight="1">
      <c r="A584" s="35"/>
      <c r="B584" s="36"/>
      <c r="C584" s="188" t="s">
        <v>507</v>
      </c>
      <c r="D584" s="188" t="s">
        <v>158</v>
      </c>
      <c r="E584" s="189" t="s">
        <v>508</v>
      </c>
      <c r="F584" s="190" t="s">
        <v>509</v>
      </c>
      <c r="G584" s="191" t="s">
        <v>481</v>
      </c>
      <c r="H584" s="192">
        <v>16.148</v>
      </c>
      <c r="I584" s="193"/>
      <c r="J584" s="194">
        <f>ROUND(I584*H584,2)</f>
        <v>0</v>
      </c>
      <c r="K584" s="190" t="s">
        <v>161</v>
      </c>
      <c r="L584" s="40"/>
      <c r="M584" s="195" t="s">
        <v>1</v>
      </c>
      <c r="N584" s="196" t="s">
        <v>45</v>
      </c>
      <c r="O584" s="72"/>
      <c r="P584" s="197">
        <f>O584*H584</f>
        <v>0</v>
      </c>
      <c r="Q584" s="197">
        <v>0</v>
      </c>
      <c r="R584" s="197">
        <f>Q584*H584</f>
        <v>0</v>
      </c>
      <c r="S584" s="197">
        <v>0</v>
      </c>
      <c r="T584" s="198">
        <f>S584*H584</f>
        <v>0</v>
      </c>
      <c r="U584" s="35"/>
      <c r="V584" s="35"/>
      <c r="W584" s="35"/>
      <c r="X584" s="35"/>
      <c r="Y584" s="35"/>
      <c r="Z584" s="35"/>
      <c r="AA584" s="35"/>
      <c r="AB584" s="35"/>
      <c r="AC584" s="35"/>
      <c r="AD584" s="35"/>
      <c r="AE584" s="35"/>
      <c r="AR584" s="199" t="s">
        <v>162</v>
      </c>
      <c r="AT584" s="199" t="s">
        <v>158</v>
      </c>
      <c r="AU584" s="199" t="s">
        <v>90</v>
      </c>
      <c r="AY584" s="18" t="s">
        <v>155</v>
      </c>
      <c r="BE584" s="200">
        <f>IF(N584="základní",J584,0)</f>
        <v>0</v>
      </c>
      <c r="BF584" s="200">
        <f>IF(N584="snížená",J584,0)</f>
        <v>0</v>
      </c>
      <c r="BG584" s="200">
        <f>IF(N584="zákl. přenesená",J584,0)</f>
        <v>0</v>
      </c>
      <c r="BH584" s="200">
        <f>IF(N584="sníž. přenesená",J584,0)</f>
        <v>0</v>
      </c>
      <c r="BI584" s="200">
        <f>IF(N584="nulová",J584,0)</f>
        <v>0</v>
      </c>
      <c r="BJ584" s="18" t="s">
        <v>88</v>
      </c>
      <c r="BK584" s="200">
        <f>ROUND(I584*H584,2)</f>
        <v>0</v>
      </c>
      <c r="BL584" s="18" t="s">
        <v>162</v>
      </c>
      <c r="BM584" s="199" t="s">
        <v>510</v>
      </c>
    </row>
    <row r="585" spans="1:65" s="12" customFormat="1" ht="25.9" customHeight="1">
      <c r="B585" s="172"/>
      <c r="C585" s="173"/>
      <c r="D585" s="174" t="s">
        <v>79</v>
      </c>
      <c r="E585" s="175" t="s">
        <v>511</v>
      </c>
      <c r="F585" s="175" t="s">
        <v>512</v>
      </c>
      <c r="G585" s="173"/>
      <c r="H585" s="173"/>
      <c r="I585" s="176"/>
      <c r="J585" s="177">
        <f>BK585</f>
        <v>0</v>
      </c>
      <c r="K585" s="173"/>
      <c r="L585" s="178"/>
      <c r="M585" s="179"/>
      <c r="N585" s="180"/>
      <c r="O585" s="180"/>
      <c r="P585" s="181">
        <f>P586+P597+P721+P760+P805+P824+P833+P848+P912</f>
        <v>0</v>
      </c>
      <c r="Q585" s="180"/>
      <c r="R585" s="181">
        <f>R586+R597+R721+R760+R805+R824+R833+R848+R912</f>
        <v>8.8429137600000001</v>
      </c>
      <c r="S585" s="180"/>
      <c r="T585" s="182">
        <f>T586+T597+T721+T760+T805+T824+T833+T848+T912</f>
        <v>6.4977879999999999</v>
      </c>
      <c r="AR585" s="183" t="s">
        <v>90</v>
      </c>
      <c r="AT585" s="184" t="s">
        <v>79</v>
      </c>
      <c r="AU585" s="184" t="s">
        <v>80</v>
      </c>
      <c r="AY585" s="183" t="s">
        <v>155</v>
      </c>
      <c r="BK585" s="185">
        <f>BK586+BK597+BK721+BK760+BK805+BK824+BK833+BK848+BK912</f>
        <v>0</v>
      </c>
    </row>
    <row r="586" spans="1:65" s="12" customFormat="1" ht="22.9" customHeight="1">
      <c r="B586" s="172"/>
      <c r="C586" s="173"/>
      <c r="D586" s="174" t="s">
        <v>79</v>
      </c>
      <c r="E586" s="186" t="s">
        <v>513</v>
      </c>
      <c r="F586" s="186" t="s">
        <v>514</v>
      </c>
      <c r="G586" s="173"/>
      <c r="H586" s="173"/>
      <c r="I586" s="176"/>
      <c r="J586" s="187">
        <f>BK586</f>
        <v>0</v>
      </c>
      <c r="K586" s="173"/>
      <c r="L586" s="178"/>
      <c r="M586" s="179"/>
      <c r="N586" s="180"/>
      <c r="O586" s="180"/>
      <c r="P586" s="181">
        <f>SUM(P587:P596)</f>
        <v>0</v>
      </c>
      <c r="Q586" s="180"/>
      <c r="R586" s="181">
        <f>SUM(R587:R596)</f>
        <v>1.0331664</v>
      </c>
      <c r="S586" s="180"/>
      <c r="T586" s="182">
        <f>SUM(T587:T596)</f>
        <v>0</v>
      </c>
      <c r="AR586" s="183" t="s">
        <v>90</v>
      </c>
      <c r="AT586" s="184" t="s">
        <v>79</v>
      </c>
      <c r="AU586" s="184" t="s">
        <v>88</v>
      </c>
      <c r="AY586" s="183" t="s">
        <v>155</v>
      </c>
      <c r="BK586" s="185">
        <f>SUM(BK587:BK596)</f>
        <v>0</v>
      </c>
    </row>
    <row r="587" spans="1:65" s="2" customFormat="1" ht="24.2" customHeight="1">
      <c r="A587" s="35"/>
      <c r="B587" s="36"/>
      <c r="C587" s="188" t="s">
        <v>515</v>
      </c>
      <c r="D587" s="188" t="s">
        <v>158</v>
      </c>
      <c r="E587" s="189" t="s">
        <v>516</v>
      </c>
      <c r="F587" s="190" t="s">
        <v>517</v>
      </c>
      <c r="G587" s="191" t="s">
        <v>102</v>
      </c>
      <c r="H587" s="192">
        <v>25.36</v>
      </c>
      <c r="I587" s="193"/>
      <c r="J587" s="194">
        <f>ROUND(I587*H587,2)</f>
        <v>0</v>
      </c>
      <c r="K587" s="190" t="s">
        <v>1</v>
      </c>
      <c r="L587" s="40"/>
      <c r="M587" s="195" t="s">
        <v>1</v>
      </c>
      <c r="N587" s="196" t="s">
        <v>45</v>
      </c>
      <c r="O587" s="72"/>
      <c r="P587" s="197">
        <f>O587*H587</f>
        <v>0</v>
      </c>
      <c r="Q587" s="197">
        <v>4.0739999999999998E-2</v>
      </c>
      <c r="R587" s="197">
        <f>Q587*H587</f>
        <v>1.0331664</v>
      </c>
      <c r="S587" s="197">
        <v>0</v>
      </c>
      <c r="T587" s="198">
        <f>S587*H587</f>
        <v>0</v>
      </c>
      <c r="U587" s="35"/>
      <c r="V587" s="35"/>
      <c r="W587" s="35"/>
      <c r="X587" s="35"/>
      <c r="Y587" s="35"/>
      <c r="Z587" s="35"/>
      <c r="AA587" s="35"/>
      <c r="AB587" s="35"/>
      <c r="AC587" s="35"/>
      <c r="AD587" s="35"/>
      <c r="AE587" s="35"/>
      <c r="AR587" s="199" t="s">
        <v>254</v>
      </c>
      <c r="AT587" s="199" t="s">
        <v>158</v>
      </c>
      <c r="AU587" s="199" t="s">
        <v>90</v>
      </c>
      <c r="AY587" s="18" t="s">
        <v>155</v>
      </c>
      <c r="BE587" s="200">
        <f>IF(N587="základní",J587,0)</f>
        <v>0</v>
      </c>
      <c r="BF587" s="200">
        <f>IF(N587="snížená",J587,0)</f>
        <v>0</v>
      </c>
      <c r="BG587" s="200">
        <f>IF(N587="zákl. přenesená",J587,0)</f>
        <v>0</v>
      </c>
      <c r="BH587" s="200">
        <f>IF(N587="sníž. přenesená",J587,0)</f>
        <v>0</v>
      </c>
      <c r="BI587" s="200">
        <f>IF(N587="nulová",J587,0)</f>
        <v>0</v>
      </c>
      <c r="BJ587" s="18" t="s">
        <v>88</v>
      </c>
      <c r="BK587" s="200">
        <f>ROUND(I587*H587,2)</f>
        <v>0</v>
      </c>
      <c r="BL587" s="18" t="s">
        <v>254</v>
      </c>
      <c r="BM587" s="199" t="s">
        <v>518</v>
      </c>
    </row>
    <row r="588" spans="1:65" s="13" customFormat="1" ht="11.25">
      <c r="B588" s="201"/>
      <c r="C588" s="202"/>
      <c r="D588" s="203" t="s">
        <v>164</v>
      </c>
      <c r="E588" s="204" t="s">
        <v>1</v>
      </c>
      <c r="F588" s="205" t="s">
        <v>165</v>
      </c>
      <c r="G588" s="202"/>
      <c r="H588" s="204" t="s">
        <v>1</v>
      </c>
      <c r="I588" s="206"/>
      <c r="J588" s="202"/>
      <c r="K588" s="202"/>
      <c r="L588" s="207"/>
      <c r="M588" s="208"/>
      <c r="N588" s="209"/>
      <c r="O588" s="209"/>
      <c r="P588" s="209"/>
      <c r="Q588" s="209"/>
      <c r="R588" s="209"/>
      <c r="S588" s="209"/>
      <c r="T588" s="210"/>
      <c r="AT588" s="211" t="s">
        <v>164</v>
      </c>
      <c r="AU588" s="211" t="s">
        <v>90</v>
      </c>
      <c r="AV588" s="13" t="s">
        <v>88</v>
      </c>
      <c r="AW588" s="13" t="s">
        <v>34</v>
      </c>
      <c r="AX588" s="13" t="s">
        <v>80</v>
      </c>
      <c r="AY588" s="211" t="s">
        <v>155</v>
      </c>
    </row>
    <row r="589" spans="1:65" s="13" customFormat="1" ht="11.25">
      <c r="B589" s="201"/>
      <c r="C589" s="202"/>
      <c r="D589" s="203" t="s">
        <v>164</v>
      </c>
      <c r="E589" s="204" t="s">
        <v>1</v>
      </c>
      <c r="F589" s="205" t="s">
        <v>225</v>
      </c>
      <c r="G589" s="202"/>
      <c r="H589" s="204" t="s">
        <v>1</v>
      </c>
      <c r="I589" s="206"/>
      <c r="J589" s="202"/>
      <c r="K589" s="202"/>
      <c r="L589" s="207"/>
      <c r="M589" s="208"/>
      <c r="N589" s="209"/>
      <c r="O589" s="209"/>
      <c r="P589" s="209"/>
      <c r="Q589" s="209"/>
      <c r="R589" s="209"/>
      <c r="S589" s="209"/>
      <c r="T589" s="210"/>
      <c r="AT589" s="211" t="s">
        <v>164</v>
      </c>
      <c r="AU589" s="211" t="s">
        <v>90</v>
      </c>
      <c r="AV589" s="13" t="s">
        <v>88</v>
      </c>
      <c r="AW589" s="13" t="s">
        <v>34</v>
      </c>
      <c r="AX589" s="13" t="s">
        <v>80</v>
      </c>
      <c r="AY589" s="211" t="s">
        <v>155</v>
      </c>
    </row>
    <row r="590" spans="1:65" s="13" customFormat="1" ht="11.25">
      <c r="B590" s="201"/>
      <c r="C590" s="202"/>
      <c r="D590" s="203" t="s">
        <v>164</v>
      </c>
      <c r="E590" s="204" t="s">
        <v>1</v>
      </c>
      <c r="F590" s="205" t="s">
        <v>168</v>
      </c>
      <c r="G590" s="202"/>
      <c r="H590" s="204" t="s">
        <v>1</v>
      </c>
      <c r="I590" s="206"/>
      <c r="J590" s="202"/>
      <c r="K590" s="202"/>
      <c r="L590" s="207"/>
      <c r="M590" s="208"/>
      <c r="N590" s="209"/>
      <c r="O590" s="209"/>
      <c r="P590" s="209"/>
      <c r="Q590" s="209"/>
      <c r="R590" s="209"/>
      <c r="S590" s="209"/>
      <c r="T590" s="210"/>
      <c r="AT590" s="211" t="s">
        <v>164</v>
      </c>
      <c r="AU590" s="211" t="s">
        <v>90</v>
      </c>
      <c r="AV590" s="13" t="s">
        <v>88</v>
      </c>
      <c r="AW590" s="13" t="s">
        <v>34</v>
      </c>
      <c r="AX590" s="13" t="s">
        <v>80</v>
      </c>
      <c r="AY590" s="211" t="s">
        <v>155</v>
      </c>
    </row>
    <row r="591" spans="1:65" s="13" customFormat="1" ht="11.25">
      <c r="B591" s="201"/>
      <c r="C591" s="202"/>
      <c r="D591" s="203" t="s">
        <v>164</v>
      </c>
      <c r="E591" s="204" t="s">
        <v>1</v>
      </c>
      <c r="F591" s="205" t="s">
        <v>226</v>
      </c>
      <c r="G591" s="202"/>
      <c r="H591" s="204" t="s">
        <v>1</v>
      </c>
      <c r="I591" s="206"/>
      <c r="J591" s="202"/>
      <c r="K591" s="202"/>
      <c r="L591" s="207"/>
      <c r="M591" s="208"/>
      <c r="N591" s="209"/>
      <c r="O591" s="209"/>
      <c r="P591" s="209"/>
      <c r="Q591" s="209"/>
      <c r="R591" s="209"/>
      <c r="S591" s="209"/>
      <c r="T591" s="210"/>
      <c r="AT591" s="211" t="s">
        <v>164</v>
      </c>
      <c r="AU591" s="211" t="s">
        <v>90</v>
      </c>
      <c r="AV591" s="13" t="s">
        <v>88</v>
      </c>
      <c r="AW591" s="13" t="s">
        <v>34</v>
      </c>
      <c r="AX591" s="13" t="s">
        <v>80</v>
      </c>
      <c r="AY591" s="211" t="s">
        <v>155</v>
      </c>
    </row>
    <row r="592" spans="1:65" s="13" customFormat="1" ht="11.25">
      <c r="B592" s="201"/>
      <c r="C592" s="202"/>
      <c r="D592" s="203" t="s">
        <v>164</v>
      </c>
      <c r="E592" s="204" t="s">
        <v>1</v>
      </c>
      <c r="F592" s="205" t="s">
        <v>227</v>
      </c>
      <c r="G592" s="202"/>
      <c r="H592" s="204" t="s">
        <v>1</v>
      </c>
      <c r="I592" s="206"/>
      <c r="J592" s="202"/>
      <c r="K592" s="202"/>
      <c r="L592" s="207"/>
      <c r="M592" s="208"/>
      <c r="N592" s="209"/>
      <c r="O592" s="209"/>
      <c r="P592" s="209"/>
      <c r="Q592" s="209"/>
      <c r="R592" s="209"/>
      <c r="S592" s="209"/>
      <c r="T592" s="210"/>
      <c r="AT592" s="211" t="s">
        <v>164</v>
      </c>
      <c r="AU592" s="211" t="s">
        <v>90</v>
      </c>
      <c r="AV592" s="13" t="s">
        <v>88</v>
      </c>
      <c r="AW592" s="13" t="s">
        <v>34</v>
      </c>
      <c r="AX592" s="13" t="s">
        <v>80</v>
      </c>
      <c r="AY592" s="211" t="s">
        <v>155</v>
      </c>
    </row>
    <row r="593" spans="1:65" s="14" customFormat="1" ht="11.25">
      <c r="B593" s="212"/>
      <c r="C593" s="213"/>
      <c r="D593" s="203" t="s">
        <v>164</v>
      </c>
      <c r="E593" s="214" t="s">
        <v>1</v>
      </c>
      <c r="F593" s="215" t="s">
        <v>233</v>
      </c>
      <c r="G593" s="213"/>
      <c r="H593" s="216">
        <v>25.36</v>
      </c>
      <c r="I593" s="217"/>
      <c r="J593" s="213"/>
      <c r="K593" s="213"/>
      <c r="L593" s="218"/>
      <c r="M593" s="219"/>
      <c r="N593" s="220"/>
      <c r="O593" s="220"/>
      <c r="P593" s="220"/>
      <c r="Q593" s="220"/>
      <c r="R593" s="220"/>
      <c r="S593" s="220"/>
      <c r="T593" s="221"/>
      <c r="AT593" s="222" t="s">
        <v>164</v>
      </c>
      <c r="AU593" s="222" t="s">
        <v>90</v>
      </c>
      <c r="AV593" s="14" t="s">
        <v>90</v>
      </c>
      <c r="AW593" s="14" t="s">
        <v>34</v>
      </c>
      <c r="AX593" s="14" t="s">
        <v>80</v>
      </c>
      <c r="AY593" s="222" t="s">
        <v>155</v>
      </c>
    </row>
    <row r="594" spans="1:65" s="15" customFormat="1" ht="11.25">
      <c r="B594" s="223"/>
      <c r="C594" s="224"/>
      <c r="D594" s="203" t="s">
        <v>164</v>
      </c>
      <c r="E594" s="225" t="s">
        <v>1</v>
      </c>
      <c r="F594" s="226" t="s">
        <v>171</v>
      </c>
      <c r="G594" s="224"/>
      <c r="H594" s="227">
        <v>25.36</v>
      </c>
      <c r="I594" s="228"/>
      <c r="J594" s="224"/>
      <c r="K594" s="224"/>
      <c r="L594" s="229"/>
      <c r="M594" s="230"/>
      <c r="N594" s="231"/>
      <c r="O594" s="231"/>
      <c r="P594" s="231"/>
      <c r="Q594" s="231"/>
      <c r="R594" s="231"/>
      <c r="S594" s="231"/>
      <c r="T594" s="232"/>
      <c r="AT594" s="233" t="s">
        <v>164</v>
      </c>
      <c r="AU594" s="233" t="s">
        <v>90</v>
      </c>
      <c r="AV594" s="15" t="s">
        <v>162</v>
      </c>
      <c r="AW594" s="15" t="s">
        <v>34</v>
      </c>
      <c r="AX594" s="15" t="s">
        <v>88</v>
      </c>
      <c r="AY594" s="233" t="s">
        <v>155</v>
      </c>
    </row>
    <row r="595" spans="1:65" s="2" customFormat="1" ht="24.2" customHeight="1">
      <c r="A595" s="35"/>
      <c r="B595" s="36"/>
      <c r="C595" s="188" t="s">
        <v>234</v>
      </c>
      <c r="D595" s="188" t="s">
        <v>158</v>
      </c>
      <c r="E595" s="189" t="s">
        <v>519</v>
      </c>
      <c r="F595" s="190" t="s">
        <v>520</v>
      </c>
      <c r="G595" s="191" t="s">
        <v>521</v>
      </c>
      <c r="H595" s="245"/>
      <c r="I595" s="193"/>
      <c r="J595" s="194">
        <f>ROUND(I595*H595,2)</f>
        <v>0</v>
      </c>
      <c r="K595" s="190" t="s">
        <v>161</v>
      </c>
      <c r="L595" s="40"/>
      <c r="M595" s="195" t="s">
        <v>1</v>
      </c>
      <c r="N595" s="196" t="s">
        <v>45</v>
      </c>
      <c r="O595" s="72"/>
      <c r="P595" s="197">
        <f>O595*H595</f>
        <v>0</v>
      </c>
      <c r="Q595" s="197">
        <v>0</v>
      </c>
      <c r="R595" s="197">
        <f>Q595*H595</f>
        <v>0</v>
      </c>
      <c r="S595" s="197">
        <v>0</v>
      </c>
      <c r="T595" s="198">
        <f>S595*H595</f>
        <v>0</v>
      </c>
      <c r="U595" s="35"/>
      <c r="V595" s="35"/>
      <c r="W595" s="35"/>
      <c r="X595" s="35"/>
      <c r="Y595" s="35"/>
      <c r="Z595" s="35"/>
      <c r="AA595" s="35"/>
      <c r="AB595" s="35"/>
      <c r="AC595" s="35"/>
      <c r="AD595" s="35"/>
      <c r="AE595" s="35"/>
      <c r="AR595" s="199" t="s">
        <v>254</v>
      </c>
      <c r="AT595" s="199" t="s">
        <v>158</v>
      </c>
      <c r="AU595" s="199" t="s">
        <v>90</v>
      </c>
      <c r="AY595" s="18" t="s">
        <v>155</v>
      </c>
      <c r="BE595" s="200">
        <f>IF(N595="základní",J595,0)</f>
        <v>0</v>
      </c>
      <c r="BF595" s="200">
        <f>IF(N595="snížená",J595,0)</f>
        <v>0</v>
      </c>
      <c r="BG595" s="200">
        <f>IF(N595="zákl. přenesená",J595,0)</f>
        <v>0</v>
      </c>
      <c r="BH595" s="200">
        <f>IF(N595="sníž. přenesená",J595,0)</f>
        <v>0</v>
      </c>
      <c r="BI595" s="200">
        <f>IF(N595="nulová",J595,0)</f>
        <v>0</v>
      </c>
      <c r="BJ595" s="18" t="s">
        <v>88</v>
      </c>
      <c r="BK595" s="200">
        <f>ROUND(I595*H595,2)</f>
        <v>0</v>
      </c>
      <c r="BL595" s="18" t="s">
        <v>254</v>
      </c>
      <c r="BM595" s="199" t="s">
        <v>522</v>
      </c>
    </row>
    <row r="596" spans="1:65" s="2" customFormat="1" ht="24.2" customHeight="1">
      <c r="A596" s="35"/>
      <c r="B596" s="36"/>
      <c r="C596" s="188" t="s">
        <v>523</v>
      </c>
      <c r="D596" s="188" t="s">
        <v>158</v>
      </c>
      <c r="E596" s="189" t="s">
        <v>524</v>
      </c>
      <c r="F596" s="190" t="s">
        <v>525</v>
      </c>
      <c r="G596" s="191" t="s">
        <v>521</v>
      </c>
      <c r="H596" s="245"/>
      <c r="I596" s="193"/>
      <c r="J596" s="194">
        <f>ROUND(I596*H596,2)</f>
        <v>0</v>
      </c>
      <c r="K596" s="190" t="s">
        <v>161</v>
      </c>
      <c r="L596" s="40"/>
      <c r="M596" s="195" t="s">
        <v>1</v>
      </c>
      <c r="N596" s="196" t="s">
        <v>45</v>
      </c>
      <c r="O596" s="72"/>
      <c r="P596" s="197">
        <f>O596*H596</f>
        <v>0</v>
      </c>
      <c r="Q596" s="197">
        <v>0</v>
      </c>
      <c r="R596" s="197">
        <f>Q596*H596</f>
        <v>0</v>
      </c>
      <c r="S596" s="197">
        <v>0</v>
      </c>
      <c r="T596" s="198">
        <f>S596*H596</f>
        <v>0</v>
      </c>
      <c r="U596" s="35"/>
      <c r="V596" s="35"/>
      <c r="W596" s="35"/>
      <c r="X596" s="35"/>
      <c r="Y596" s="35"/>
      <c r="Z596" s="35"/>
      <c r="AA596" s="35"/>
      <c r="AB596" s="35"/>
      <c r="AC596" s="35"/>
      <c r="AD596" s="35"/>
      <c r="AE596" s="35"/>
      <c r="AR596" s="199" t="s">
        <v>254</v>
      </c>
      <c r="AT596" s="199" t="s">
        <v>158</v>
      </c>
      <c r="AU596" s="199" t="s">
        <v>90</v>
      </c>
      <c r="AY596" s="18" t="s">
        <v>155</v>
      </c>
      <c r="BE596" s="200">
        <f>IF(N596="základní",J596,0)</f>
        <v>0</v>
      </c>
      <c r="BF596" s="200">
        <f>IF(N596="snížená",J596,0)</f>
        <v>0</v>
      </c>
      <c r="BG596" s="200">
        <f>IF(N596="zákl. přenesená",J596,0)</f>
        <v>0</v>
      </c>
      <c r="BH596" s="200">
        <f>IF(N596="sníž. přenesená",J596,0)</f>
        <v>0</v>
      </c>
      <c r="BI596" s="200">
        <f>IF(N596="nulová",J596,0)</f>
        <v>0</v>
      </c>
      <c r="BJ596" s="18" t="s">
        <v>88</v>
      </c>
      <c r="BK596" s="200">
        <f>ROUND(I596*H596,2)</f>
        <v>0</v>
      </c>
      <c r="BL596" s="18" t="s">
        <v>254</v>
      </c>
      <c r="BM596" s="199" t="s">
        <v>526</v>
      </c>
    </row>
    <row r="597" spans="1:65" s="12" customFormat="1" ht="22.9" customHeight="1">
      <c r="B597" s="172"/>
      <c r="C597" s="173"/>
      <c r="D597" s="174" t="s">
        <v>79</v>
      </c>
      <c r="E597" s="186" t="s">
        <v>527</v>
      </c>
      <c r="F597" s="186" t="s">
        <v>528</v>
      </c>
      <c r="G597" s="173"/>
      <c r="H597" s="173"/>
      <c r="I597" s="176"/>
      <c r="J597" s="187">
        <f>BK597</f>
        <v>0</v>
      </c>
      <c r="K597" s="173"/>
      <c r="L597" s="178"/>
      <c r="M597" s="179"/>
      <c r="N597" s="180"/>
      <c r="O597" s="180"/>
      <c r="P597" s="181">
        <f>SUM(P598:P720)</f>
        <v>0</v>
      </c>
      <c r="Q597" s="180"/>
      <c r="R597" s="181">
        <f>SUM(R598:R720)</f>
        <v>1.5454622900000001</v>
      </c>
      <c r="S597" s="180"/>
      <c r="T597" s="182">
        <f>SUM(T598:T720)</f>
        <v>1.3967799999999999</v>
      </c>
      <c r="AR597" s="183" t="s">
        <v>90</v>
      </c>
      <c r="AT597" s="184" t="s">
        <v>79</v>
      </c>
      <c r="AU597" s="184" t="s">
        <v>88</v>
      </c>
      <c r="AY597" s="183" t="s">
        <v>155</v>
      </c>
      <c r="BK597" s="185">
        <f>SUM(BK598:BK720)</f>
        <v>0</v>
      </c>
    </row>
    <row r="598" spans="1:65" s="2" customFormat="1" ht="14.45" customHeight="1">
      <c r="A598" s="35"/>
      <c r="B598" s="36"/>
      <c r="C598" s="188" t="s">
        <v>529</v>
      </c>
      <c r="D598" s="188" t="s">
        <v>158</v>
      </c>
      <c r="E598" s="189" t="s">
        <v>530</v>
      </c>
      <c r="F598" s="190" t="s">
        <v>531</v>
      </c>
      <c r="G598" s="191" t="s">
        <v>98</v>
      </c>
      <c r="H598" s="192">
        <v>2.3210000000000002</v>
      </c>
      <c r="I598" s="193"/>
      <c r="J598" s="194">
        <f>ROUND(I598*H598,2)</f>
        <v>0</v>
      </c>
      <c r="K598" s="190" t="s">
        <v>161</v>
      </c>
      <c r="L598" s="40"/>
      <c r="M598" s="195" t="s">
        <v>1</v>
      </c>
      <c r="N598" s="196" t="s">
        <v>45</v>
      </c>
      <c r="O598" s="72"/>
      <c r="P598" s="197">
        <f>O598*H598</f>
        <v>0</v>
      </c>
      <c r="Q598" s="197">
        <v>0</v>
      </c>
      <c r="R598" s="197">
        <f>Q598*H598</f>
        <v>0</v>
      </c>
      <c r="S598" s="197">
        <v>0</v>
      </c>
      <c r="T598" s="198">
        <f>S598*H598</f>
        <v>0</v>
      </c>
      <c r="U598" s="35"/>
      <c r="V598" s="35"/>
      <c r="W598" s="35"/>
      <c r="X598" s="35"/>
      <c r="Y598" s="35"/>
      <c r="Z598" s="35"/>
      <c r="AA598" s="35"/>
      <c r="AB598" s="35"/>
      <c r="AC598" s="35"/>
      <c r="AD598" s="35"/>
      <c r="AE598" s="35"/>
      <c r="AR598" s="199" t="s">
        <v>254</v>
      </c>
      <c r="AT598" s="199" t="s">
        <v>158</v>
      </c>
      <c r="AU598" s="199" t="s">
        <v>90</v>
      </c>
      <c r="AY598" s="18" t="s">
        <v>155</v>
      </c>
      <c r="BE598" s="200">
        <f>IF(N598="základní",J598,0)</f>
        <v>0</v>
      </c>
      <c r="BF598" s="200">
        <f>IF(N598="snížená",J598,0)</f>
        <v>0</v>
      </c>
      <c r="BG598" s="200">
        <f>IF(N598="zákl. přenesená",J598,0)</f>
        <v>0</v>
      </c>
      <c r="BH598" s="200">
        <f>IF(N598="sníž. přenesená",J598,0)</f>
        <v>0</v>
      </c>
      <c r="BI598" s="200">
        <f>IF(N598="nulová",J598,0)</f>
        <v>0</v>
      </c>
      <c r="BJ598" s="18" t="s">
        <v>88</v>
      </c>
      <c r="BK598" s="200">
        <f>ROUND(I598*H598,2)</f>
        <v>0</v>
      </c>
      <c r="BL598" s="18" t="s">
        <v>254</v>
      </c>
      <c r="BM598" s="199" t="s">
        <v>532</v>
      </c>
    </row>
    <row r="599" spans="1:65" s="2" customFormat="1" ht="24.2" customHeight="1">
      <c r="A599" s="35"/>
      <c r="B599" s="36"/>
      <c r="C599" s="188" t="s">
        <v>533</v>
      </c>
      <c r="D599" s="188" t="s">
        <v>158</v>
      </c>
      <c r="E599" s="189" t="s">
        <v>534</v>
      </c>
      <c r="F599" s="190" t="s">
        <v>535</v>
      </c>
      <c r="G599" s="191" t="s">
        <v>98</v>
      </c>
      <c r="H599" s="192">
        <v>2.3210000000000002</v>
      </c>
      <c r="I599" s="193"/>
      <c r="J599" s="194">
        <f>ROUND(I599*H599,2)</f>
        <v>0</v>
      </c>
      <c r="K599" s="190" t="s">
        <v>161</v>
      </c>
      <c r="L599" s="40"/>
      <c r="M599" s="195" t="s">
        <v>1</v>
      </c>
      <c r="N599" s="196" t="s">
        <v>45</v>
      </c>
      <c r="O599" s="72"/>
      <c r="P599" s="197">
        <f>O599*H599</f>
        <v>0</v>
      </c>
      <c r="Q599" s="197">
        <v>1.89E-3</v>
      </c>
      <c r="R599" s="197">
        <f>Q599*H599</f>
        <v>4.3866900000000004E-3</v>
      </c>
      <c r="S599" s="197">
        <v>0</v>
      </c>
      <c r="T599" s="198">
        <f>S599*H599</f>
        <v>0</v>
      </c>
      <c r="U599" s="35"/>
      <c r="V599" s="35"/>
      <c r="W599" s="35"/>
      <c r="X599" s="35"/>
      <c r="Y599" s="35"/>
      <c r="Z599" s="35"/>
      <c r="AA599" s="35"/>
      <c r="AB599" s="35"/>
      <c r="AC599" s="35"/>
      <c r="AD599" s="35"/>
      <c r="AE599" s="35"/>
      <c r="AR599" s="199" t="s">
        <v>254</v>
      </c>
      <c r="AT599" s="199" t="s">
        <v>158</v>
      </c>
      <c r="AU599" s="199" t="s">
        <v>90</v>
      </c>
      <c r="AY599" s="18" t="s">
        <v>155</v>
      </c>
      <c r="BE599" s="200">
        <f>IF(N599="základní",J599,0)</f>
        <v>0</v>
      </c>
      <c r="BF599" s="200">
        <f>IF(N599="snížená",J599,0)</f>
        <v>0</v>
      </c>
      <c r="BG599" s="200">
        <f>IF(N599="zákl. přenesená",J599,0)</f>
        <v>0</v>
      </c>
      <c r="BH599" s="200">
        <f>IF(N599="sníž. přenesená",J599,0)</f>
        <v>0</v>
      </c>
      <c r="BI599" s="200">
        <f>IF(N599="nulová",J599,0)</f>
        <v>0</v>
      </c>
      <c r="BJ599" s="18" t="s">
        <v>88</v>
      </c>
      <c r="BK599" s="200">
        <f>ROUND(I599*H599,2)</f>
        <v>0</v>
      </c>
      <c r="BL599" s="18" t="s">
        <v>254</v>
      </c>
      <c r="BM599" s="199" t="s">
        <v>536</v>
      </c>
    </row>
    <row r="600" spans="1:65" s="13" customFormat="1" ht="11.25">
      <c r="B600" s="201"/>
      <c r="C600" s="202"/>
      <c r="D600" s="203" t="s">
        <v>164</v>
      </c>
      <c r="E600" s="204" t="s">
        <v>1</v>
      </c>
      <c r="F600" s="205" t="s">
        <v>349</v>
      </c>
      <c r="G600" s="202"/>
      <c r="H600" s="204" t="s">
        <v>1</v>
      </c>
      <c r="I600" s="206"/>
      <c r="J600" s="202"/>
      <c r="K600" s="202"/>
      <c r="L600" s="207"/>
      <c r="M600" s="208"/>
      <c r="N600" s="209"/>
      <c r="O600" s="209"/>
      <c r="P600" s="209"/>
      <c r="Q600" s="209"/>
      <c r="R600" s="209"/>
      <c r="S600" s="209"/>
      <c r="T600" s="210"/>
      <c r="AT600" s="211" t="s">
        <v>164</v>
      </c>
      <c r="AU600" s="211" t="s">
        <v>90</v>
      </c>
      <c r="AV600" s="13" t="s">
        <v>88</v>
      </c>
      <c r="AW600" s="13" t="s">
        <v>34</v>
      </c>
      <c r="AX600" s="13" t="s">
        <v>80</v>
      </c>
      <c r="AY600" s="211" t="s">
        <v>155</v>
      </c>
    </row>
    <row r="601" spans="1:65" s="14" customFormat="1" ht="11.25">
      <c r="B601" s="212"/>
      <c r="C601" s="213"/>
      <c r="D601" s="203" t="s">
        <v>164</v>
      </c>
      <c r="E601" s="214" t="s">
        <v>1</v>
      </c>
      <c r="F601" s="215" t="s">
        <v>537</v>
      </c>
      <c r="G601" s="213"/>
      <c r="H601" s="216">
        <v>2.3210000000000002</v>
      </c>
      <c r="I601" s="217"/>
      <c r="J601" s="213"/>
      <c r="K601" s="213"/>
      <c r="L601" s="218"/>
      <c r="M601" s="219"/>
      <c r="N601" s="220"/>
      <c r="O601" s="220"/>
      <c r="P601" s="220"/>
      <c r="Q601" s="220"/>
      <c r="R601" s="220"/>
      <c r="S601" s="220"/>
      <c r="T601" s="221"/>
      <c r="AT601" s="222" t="s">
        <v>164</v>
      </c>
      <c r="AU601" s="222" t="s">
        <v>90</v>
      </c>
      <c r="AV601" s="14" t="s">
        <v>90</v>
      </c>
      <c r="AW601" s="14" t="s">
        <v>34</v>
      </c>
      <c r="AX601" s="14" t="s">
        <v>80</v>
      </c>
      <c r="AY601" s="222" t="s">
        <v>155</v>
      </c>
    </row>
    <row r="602" spans="1:65" s="15" customFormat="1" ht="11.25">
      <c r="B602" s="223"/>
      <c r="C602" s="224"/>
      <c r="D602" s="203" t="s">
        <v>164</v>
      </c>
      <c r="E602" s="225" t="s">
        <v>1</v>
      </c>
      <c r="F602" s="226" t="s">
        <v>171</v>
      </c>
      <c r="G602" s="224"/>
      <c r="H602" s="227">
        <v>2.3210000000000002</v>
      </c>
      <c r="I602" s="228"/>
      <c r="J602" s="224"/>
      <c r="K602" s="224"/>
      <c r="L602" s="229"/>
      <c r="M602" s="230"/>
      <c r="N602" s="231"/>
      <c r="O602" s="231"/>
      <c r="P602" s="231"/>
      <c r="Q602" s="231"/>
      <c r="R602" s="231"/>
      <c r="S602" s="231"/>
      <c r="T602" s="232"/>
      <c r="AT602" s="233" t="s">
        <v>164</v>
      </c>
      <c r="AU602" s="233" t="s">
        <v>90</v>
      </c>
      <c r="AV602" s="15" t="s">
        <v>162</v>
      </c>
      <c r="AW602" s="15" t="s">
        <v>34</v>
      </c>
      <c r="AX602" s="15" t="s">
        <v>88</v>
      </c>
      <c r="AY602" s="233" t="s">
        <v>155</v>
      </c>
    </row>
    <row r="603" spans="1:65" s="2" customFormat="1" ht="24.2" customHeight="1">
      <c r="A603" s="35"/>
      <c r="B603" s="36"/>
      <c r="C603" s="188" t="s">
        <v>538</v>
      </c>
      <c r="D603" s="188" t="s">
        <v>158</v>
      </c>
      <c r="E603" s="189" t="s">
        <v>539</v>
      </c>
      <c r="F603" s="190" t="s">
        <v>540</v>
      </c>
      <c r="G603" s="191" t="s">
        <v>379</v>
      </c>
      <c r="H603" s="192">
        <v>9.7799999999999994</v>
      </c>
      <c r="I603" s="193"/>
      <c r="J603" s="194">
        <f>ROUND(I603*H603,2)</f>
        <v>0</v>
      </c>
      <c r="K603" s="190" t="s">
        <v>161</v>
      </c>
      <c r="L603" s="40"/>
      <c r="M603" s="195" t="s">
        <v>1</v>
      </c>
      <c r="N603" s="196" t="s">
        <v>45</v>
      </c>
      <c r="O603" s="72"/>
      <c r="P603" s="197">
        <f>O603*H603</f>
        <v>0</v>
      </c>
      <c r="Q603" s="197">
        <v>0</v>
      </c>
      <c r="R603" s="197">
        <f>Q603*H603</f>
        <v>0</v>
      </c>
      <c r="S603" s="197">
        <v>1.2319999999999999E-2</v>
      </c>
      <c r="T603" s="198">
        <f>S603*H603</f>
        <v>0.12048959999999999</v>
      </c>
      <c r="U603" s="35"/>
      <c r="V603" s="35"/>
      <c r="W603" s="35"/>
      <c r="X603" s="35"/>
      <c r="Y603" s="35"/>
      <c r="Z603" s="35"/>
      <c r="AA603" s="35"/>
      <c r="AB603" s="35"/>
      <c r="AC603" s="35"/>
      <c r="AD603" s="35"/>
      <c r="AE603" s="35"/>
      <c r="AR603" s="199" t="s">
        <v>254</v>
      </c>
      <c r="AT603" s="199" t="s">
        <v>158</v>
      </c>
      <c r="AU603" s="199" t="s">
        <v>90</v>
      </c>
      <c r="AY603" s="18" t="s">
        <v>155</v>
      </c>
      <c r="BE603" s="200">
        <f>IF(N603="základní",J603,0)</f>
        <v>0</v>
      </c>
      <c r="BF603" s="200">
        <f>IF(N603="snížená",J603,0)</f>
        <v>0</v>
      </c>
      <c r="BG603" s="200">
        <f>IF(N603="zákl. přenesená",J603,0)</f>
        <v>0</v>
      </c>
      <c r="BH603" s="200">
        <f>IF(N603="sníž. přenesená",J603,0)</f>
        <v>0</v>
      </c>
      <c r="BI603" s="200">
        <f>IF(N603="nulová",J603,0)</f>
        <v>0</v>
      </c>
      <c r="BJ603" s="18" t="s">
        <v>88</v>
      </c>
      <c r="BK603" s="200">
        <f>ROUND(I603*H603,2)</f>
        <v>0</v>
      </c>
      <c r="BL603" s="18" t="s">
        <v>254</v>
      </c>
      <c r="BM603" s="199" t="s">
        <v>541</v>
      </c>
    </row>
    <row r="604" spans="1:65" s="13" customFormat="1" ht="11.25">
      <c r="B604" s="201"/>
      <c r="C604" s="202"/>
      <c r="D604" s="203" t="s">
        <v>164</v>
      </c>
      <c r="E604" s="204" t="s">
        <v>1</v>
      </c>
      <c r="F604" s="205" t="s">
        <v>349</v>
      </c>
      <c r="G604" s="202"/>
      <c r="H604" s="204" t="s">
        <v>1</v>
      </c>
      <c r="I604" s="206"/>
      <c r="J604" s="202"/>
      <c r="K604" s="202"/>
      <c r="L604" s="207"/>
      <c r="M604" s="208"/>
      <c r="N604" s="209"/>
      <c r="O604" s="209"/>
      <c r="P604" s="209"/>
      <c r="Q604" s="209"/>
      <c r="R604" s="209"/>
      <c r="S604" s="209"/>
      <c r="T604" s="210"/>
      <c r="AT604" s="211" t="s">
        <v>164</v>
      </c>
      <c r="AU604" s="211" t="s">
        <v>90</v>
      </c>
      <c r="AV604" s="13" t="s">
        <v>88</v>
      </c>
      <c r="AW604" s="13" t="s">
        <v>34</v>
      </c>
      <c r="AX604" s="13" t="s">
        <v>80</v>
      </c>
      <c r="AY604" s="211" t="s">
        <v>155</v>
      </c>
    </row>
    <row r="605" spans="1:65" s="14" customFormat="1" ht="11.25">
      <c r="B605" s="212"/>
      <c r="C605" s="213"/>
      <c r="D605" s="203" t="s">
        <v>164</v>
      </c>
      <c r="E605" s="214" t="s">
        <v>1</v>
      </c>
      <c r="F605" s="215" t="s">
        <v>542</v>
      </c>
      <c r="G605" s="213"/>
      <c r="H605" s="216">
        <v>1.3</v>
      </c>
      <c r="I605" s="217"/>
      <c r="J605" s="213"/>
      <c r="K605" s="213"/>
      <c r="L605" s="218"/>
      <c r="M605" s="219"/>
      <c r="N605" s="220"/>
      <c r="O605" s="220"/>
      <c r="P605" s="220"/>
      <c r="Q605" s="220"/>
      <c r="R605" s="220"/>
      <c r="S605" s="220"/>
      <c r="T605" s="221"/>
      <c r="AT605" s="222" t="s">
        <v>164</v>
      </c>
      <c r="AU605" s="222" t="s">
        <v>90</v>
      </c>
      <c r="AV605" s="14" t="s">
        <v>90</v>
      </c>
      <c r="AW605" s="14" t="s">
        <v>34</v>
      </c>
      <c r="AX605" s="14" t="s">
        <v>80</v>
      </c>
      <c r="AY605" s="222" t="s">
        <v>155</v>
      </c>
    </row>
    <row r="606" spans="1:65" s="14" customFormat="1" ht="11.25">
      <c r="B606" s="212"/>
      <c r="C606" s="213"/>
      <c r="D606" s="203" t="s">
        <v>164</v>
      </c>
      <c r="E606" s="214" t="s">
        <v>1</v>
      </c>
      <c r="F606" s="215" t="s">
        <v>543</v>
      </c>
      <c r="G606" s="213"/>
      <c r="H606" s="216">
        <v>6.4</v>
      </c>
      <c r="I606" s="217"/>
      <c r="J606" s="213"/>
      <c r="K606" s="213"/>
      <c r="L606" s="218"/>
      <c r="M606" s="219"/>
      <c r="N606" s="220"/>
      <c r="O606" s="220"/>
      <c r="P606" s="220"/>
      <c r="Q606" s="220"/>
      <c r="R606" s="220"/>
      <c r="S606" s="220"/>
      <c r="T606" s="221"/>
      <c r="AT606" s="222" t="s">
        <v>164</v>
      </c>
      <c r="AU606" s="222" t="s">
        <v>90</v>
      </c>
      <c r="AV606" s="14" t="s">
        <v>90</v>
      </c>
      <c r="AW606" s="14" t="s">
        <v>34</v>
      </c>
      <c r="AX606" s="14" t="s">
        <v>80</v>
      </c>
      <c r="AY606" s="222" t="s">
        <v>155</v>
      </c>
    </row>
    <row r="607" spans="1:65" s="14" customFormat="1" ht="11.25">
      <c r="B607" s="212"/>
      <c r="C607" s="213"/>
      <c r="D607" s="203" t="s">
        <v>164</v>
      </c>
      <c r="E607" s="214" t="s">
        <v>1</v>
      </c>
      <c r="F607" s="215" t="s">
        <v>544</v>
      </c>
      <c r="G607" s="213"/>
      <c r="H607" s="216">
        <v>2.08</v>
      </c>
      <c r="I607" s="217"/>
      <c r="J607" s="213"/>
      <c r="K607" s="213"/>
      <c r="L607" s="218"/>
      <c r="M607" s="219"/>
      <c r="N607" s="220"/>
      <c r="O607" s="220"/>
      <c r="P607" s="220"/>
      <c r="Q607" s="220"/>
      <c r="R607" s="220"/>
      <c r="S607" s="220"/>
      <c r="T607" s="221"/>
      <c r="AT607" s="222" t="s">
        <v>164</v>
      </c>
      <c r="AU607" s="222" t="s">
        <v>90</v>
      </c>
      <c r="AV607" s="14" t="s">
        <v>90</v>
      </c>
      <c r="AW607" s="14" t="s">
        <v>34</v>
      </c>
      <c r="AX607" s="14" t="s">
        <v>80</v>
      </c>
      <c r="AY607" s="222" t="s">
        <v>155</v>
      </c>
    </row>
    <row r="608" spans="1:65" s="15" customFormat="1" ht="11.25">
      <c r="B608" s="223"/>
      <c r="C608" s="224"/>
      <c r="D608" s="203" t="s">
        <v>164</v>
      </c>
      <c r="E608" s="225" t="s">
        <v>1</v>
      </c>
      <c r="F608" s="226" t="s">
        <v>171</v>
      </c>
      <c r="G608" s="224"/>
      <c r="H608" s="227">
        <v>9.7799999999999994</v>
      </c>
      <c r="I608" s="228"/>
      <c r="J608" s="224"/>
      <c r="K608" s="224"/>
      <c r="L608" s="229"/>
      <c r="M608" s="230"/>
      <c r="N608" s="231"/>
      <c r="O608" s="231"/>
      <c r="P608" s="231"/>
      <c r="Q608" s="231"/>
      <c r="R608" s="231"/>
      <c r="S608" s="231"/>
      <c r="T608" s="232"/>
      <c r="AT608" s="233" t="s">
        <v>164</v>
      </c>
      <c r="AU608" s="233" t="s">
        <v>90</v>
      </c>
      <c r="AV608" s="15" t="s">
        <v>162</v>
      </c>
      <c r="AW608" s="15" t="s">
        <v>34</v>
      </c>
      <c r="AX608" s="15" t="s">
        <v>88</v>
      </c>
      <c r="AY608" s="233" t="s">
        <v>155</v>
      </c>
    </row>
    <row r="609" spans="1:65" s="2" customFormat="1" ht="24.2" customHeight="1">
      <c r="A609" s="35"/>
      <c r="B609" s="36"/>
      <c r="C609" s="188" t="s">
        <v>545</v>
      </c>
      <c r="D609" s="188" t="s">
        <v>158</v>
      </c>
      <c r="E609" s="189" t="s">
        <v>546</v>
      </c>
      <c r="F609" s="190" t="s">
        <v>547</v>
      </c>
      <c r="G609" s="191" t="s">
        <v>379</v>
      </c>
      <c r="H609" s="192">
        <v>48.64</v>
      </c>
      <c r="I609" s="193"/>
      <c r="J609" s="194">
        <f>ROUND(I609*H609,2)</f>
        <v>0</v>
      </c>
      <c r="K609" s="190" t="s">
        <v>161</v>
      </c>
      <c r="L609" s="40"/>
      <c r="M609" s="195" t="s">
        <v>1</v>
      </c>
      <c r="N609" s="196" t="s">
        <v>45</v>
      </c>
      <c r="O609" s="72"/>
      <c r="P609" s="197">
        <f>O609*H609</f>
        <v>0</v>
      </c>
      <c r="Q609" s="197">
        <v>0</v>
      </c>
      <c r="R609" s="197">
        <f>Q609*H609</f>
        <v>0</v>
      </c>
      <c r="S609" s="197">
        <v>1.2319999999999999E-2</v>
      </c>
      <c r="T609" s="198">
        <f>S609*H609</f>
        <v>0.59924480000000002</v>
      </c>
      <c r="U609" s="35"/>
      <c r="V609" s="35"/>
      <c r="W609" s="35"/>
      <c r="X609" s="35"/>
      <c r="Y609" s="35"/>
      <c r="Z609" s="35"/>
      <c r="AA609" s="35"/>
      <c r="AB609" s="35"/>
      <c r="AC609" s="35"/>
      <c r="AD609" s="35"/>
      <c r="AE609" s="35"/>
      <c r="AR609" s="199" t="s">
        <v>254</v>
      </c>
      <c r="AT609" s="199" t="s">
        <v>158</v>
      </c>
      <c r="AU609" s="199" t="s">
        <v>90</v>
      </c>
      <c r="AY609" s="18" t="s">
        <v>155</v>
      </c>
      <c r="BE609" s="200">
        <f>IF(N609="základní",J609,0)</f>
        <v>0</v>
      </c>
      <c r="BF609" s="200">
        <f>IF(N609="snížená",J609,0)</f>
        <v>0</v>
      </c>
      <c r="BG609" s="200">
        <f>IF(N609="zákl. přenesená",J609,0)</f>
        <v>0</v>
      </c>
      <c r="BH609" s="200">
        <f>IF(N609="sníž. přenesená",J609,0)</f>
        <v>0</v>
      </c>
      <c r="BI609" s="200">
        <f>IF(N609="nulová",J609,0)</f>
        <v>0</v>
      </c>
      <c r="BJ609" s="18" t="s">
        <v>88</v>
      </c>
      <c r="BK609" s="200">
        <f>ROUND(I609*H609,2)</f>
        <v>0</v>
      </c>
      <c r="BL609" s="18" t="s">
        <v>254</v>
      </c>
      <c r="BM609" s="199" t="s">
        <v>548</v>
      </c>
    </row>
    <row r="610" spans="1:65" s="13" customFormat="1" ht="11.25">
      <c r="B610" s="201"/>
      <c r="C610" s="202"/>
      <c r="D610" s="203" t="s">
        <v>164</v>
      </c>
      <c r="E610" s="204" t="s">
        <v>1</v>
      </c>
      <c r="F610" s="205" t="s">
        <v>349</v>
      </c>
      <c r="G610" s="202"/>
      <c r="H610" s="204" t="s">
        <v>1</v>
      </c>
      <c r="I610" s="206"/>
      <c r="J610" s="202"/>
      <c r="K610" s="202"/>
      <c r="L610" s="207"/>
      <c r="M610" s="208"/>
      <c r="N610" s="209"/>
      <c r="O610" s="209"/>
      <c r="P610" s="209"/>
      <c r="Q610" s="209"/>
      <c r="R610" s="209"/>
      <c r="S610" s="209"/>
      <c r="T610" s="210"/>
      <c r="AT610" s="211" t="s">
        <v>164</v>
      </c>
      <c r="AU610" s="211" t="s">
        <v>90</v>
      </c>
      <c r="AV610" s="13" t="s">
        <v>88</v>
      </c>
      <c r="AW610" s="13" t="s">
        <v>34</v>
      </c>
      <c r="AX610" s="13" t="s">
        <v>80</v>
      </c>
      <c r="AY610" s="211" t="s">
        <v>155</v>
      </c>
    </row>
    <row r="611" spans="1:65" s="14" customFormat="1" ht="11.25">
      <c r="B611" s="212"/>
      <c r="C611" s="213"/>
      <c r="D611" s="203" t="s">
        <v>164</v>
      </c>
      <c r="E611" s="214" t="s">
        <v>1</v>
      </c>
      <c r="F611" s="215" t="s">
        <v>549</v>
      </c>
      <c r="G611" s="213"/>
      <c r="H611" s="216">
        <v>18.8</v>
      </c>
      <c r="I611" s="217"/>
      <c r="J611" s="213"/>
      <c r="K611" s="213"/>
      <c r="L611" s="218"/>
      <c r="M611" s="219"/>
      <c r="N611" s="220"/>
      <c r="O611" s="220"/>
      <c r="P611" s="220"/>
      <c r="Q611" s="220"/>
      <c r="R611" s="220"/>
      <c r="S611" s="220"/>
      <c r="T611" s="221"/>
      <c r="AT611" s="222" t="s">
        <v>164</v>
      </c>
      <c r="AU611" s="222" t="s">
        <v>90</v>
      </c>
      <c r="AV611" s="14" t="s">
        <v>90</v>
      </c>
      <c r="AW611" s="14" t="s">
        <v>34</v>
      </c>
      <c r="AX611" s="14" t="s">
        <v>80</v>
      </c>
      <c r="AY611" s="222" t="s">
        <v>155</v>
      </c>
    </row>
    <row r="612" spans="1:65" s="14" customFormat="1" ht="11.25">
      <c r="B612" s="212"/>
      <c r="C612" s="213"/>
      <c r="D612" s="203" t="s">
        <v>164</v>
      </c>
      <c r="E612" s="214" t="s">
        <v>1</v>
      </c>
      <c r="F612" s="215" t="s">
        <v>550</v>
      </c>
      <c r="G612" s="213"/>
      <c r="H612" s="216">
        <v>14.8</v>
      </c>
      <c r="I612" s="217"/>
      <c r="J612" s="213"/>
      <c r="K612" s="213"/>
      <c r="L612" s="218"/>
      <c r="M612" s="219"/>
      <c r="N612" s="220"/>
      <c r="O612" s="220"/>
      <c r="P612" s="220"/>
      <c r="Q612" s="220"/>
      <c r="R612" s="220"/>
      <c r="S612" s="220"/>
      <c r="T612" s="221"/>
      <c r="AT612" s="222" t="s">
        <v>164</v>
      </c>
      <c r="AU612" s="222" t="s">
        <v>90</v>
      </c>
      <c r="AV612" s="14" t="s">
        <v>90</v>
      </c>
      <c r="AW612" s="14" t="s">
        <v>34</v>
      </c>
      <c r="AX612" s="14" t="s">
        <v>80</v>
      </c>
      <c r="AY612" s="222" t="s">
        <v>155</v>
      </c>
    </row>
    <row r="613" spans="1:65" s="14" customFormat="1" ht="11.25">
      <c r="B613" s="212"/>
      <c r="C613" s="213"/>
      <c r="D613" s="203" t="s">
        <v>164</v>
      </c>
      <c r="E613" s="214" t="s">
        <v>1</v>
      </c>
      <c r="F613" s="215" t="s">
        <v>551</v>
      </c>
      <c r="G613" s="213"/>
      <c r="H613" s="216">
        <v>9.4</v>
      </c>
      <c r="I613" s="217"/>
      <c r="J613" s="213"/>
      <c r="K613" s="213"/>
      <c r="L613" s="218"/>
      <c r="M613" s="219"/>
      <c r="N613" s="220"/>
      <c r="O613" s="220"/>
      <c r="P613" s="220"/>
      <c r="Q613" s="220"/>
      <c r="R613" s="220"/>
      <c r="S613" s="220"/>
      <c r="T613" s="221"/>
      <c r="AT613" s="222" t="s">
        <v>164</v>
      </c>
      <c r="AU613" s="222" t="s">
        <v>90</v>
      </c>
      <c r="AV613" s="14" t="s">
        <v>90</v>
      </c>
      <c r="AW613" s="14" t="s">
        <v>34</v>
      </c>
      <c r="AX613" s="14" t="s">
        <v>80</v>
      </c>
      <c r="AY613" s="222" t="s">
        <v>155</v>
      </c>
    </row>
    <row r="614" spans="1:65" s="14" customFormat="1" ht="11.25">
      <c r="B614" s="212"/>
      <c r="C614" s="213"/>
      <c r="D614" s="203" t="s">
        <v>164</v>
      </c>
      <c r="E614" s="214" t="s">
        <v>1</v>
      </c>
      <c r="F614" s="215" t="s">
        <v>552</v>
      </c>
      <c r="G614" s="213"/>
      <c r="H614" s="216">
        <v>5.64</v>
      </c>
      <c r="I614" s="217"/>
      <c r="J614" s="213"/>
      <c r="K614" s="213"/>
      <c r="L614" s="218"/>
      <c r="M614" s="219"/>
      <c r="N614" s="220"/>
      <c r="O614" s="220"/>
      <c r="P614" s="220"/>
      <c r="Q614" s="220"/>
      <c r="R614" s="220"/>
      <c r="S614" s="220"/>
      <c r="T614" s="221"/>
      <c r="AT614" s="222" t="s">
        <v>164</v>
      </c>
      <c r="AU614" s="222" t="s">
        <v>90</v>
      </c>
      <c r="AV614" s="14" t="s">
        <v>90</v>
      </c>
      <c r="AW614" s="14" t="s">
        <v>34</v>
      </c>
      <c r="AX614" s="14" t="s">
        <v>80</v>
      </c>
      <c r="AY614" s="222" t="s">
        <v>155</v>
      </c>
    </row>
    <row r="615" spans="1:65" s="15" customFormat="1" ht="11.25">
      <c r="B615" s="223"/>
      <c r="C615" s="224"/>
      <c r="D615" s="203" t="s">
        <v>164</v>
      </c>
      <c r="E615" s="225" t="s">
        <v>1</v>
      </c>
      <c r="F615" s="226" t="s">
        <v>171</v>
      </c>
      <c r="G615" s="224"/>
      <c r="H615" s="227">
        <v>48.64</v>
      </c>
      <c r="I615" s="228"/>
      <c r="J615" s="224"/>
      <c r="K615" s="224"/>
      <c r="L615" s="229"/>
      <c r="M615" s="230"/>
      <c r="N615" s="231"/>
      <c r="O615" s="231"/>
      <c r="P615" s="231"/>
      <c r="Q615" s="231"/>
      <c r="R615" s="231"/>
      <c r="S615" s="231"/>
      <c r="T615" s="232"/>
      <c r="AT615" s="233" t="s">
        <v>164</v>
      </c>
      <c r="AU615" s="233" t="s">
        <v>90</v>
      </c>
      <c r="AV615" s="15" t="s">
        <v>162</v>
      </c>
      <c r="AW615" s="15" t="s">
        <v>34</v>
      </c>
      <c r="AX615" s="15" t="s">
        <v>88</v>
      </c>
      <c r="AY615" s="233" t="s">
        <v>155</v>
      </c>
    </row>
    <row r="616" spans="1:65" s="2" customFormat="1" ht="24.2" customHeight="1">
      <c r="A616" s="35"/>
      <c r="B616" s="36"/>
      <c r="C616" s="188" t="s">
        <v>553</v>
      </c>
      <c r="D616" s="188" t="s">
        <v>158</v>
      </c>
      <c r="E616" s="189" t="s">
        <v>554</v>
      </c>
      <c r="F616" s="190" t="s">
        <v>555</v>
      </c>
      <c r="G616" s="191" t="s">
        <v>379</v>
      </c>
      <c r="H616" s="192">
        <v>2.48</v>
      </c>
      <c r="I616" s="193"/>
      <c r="J616" s="194">
        <f>ROUND(I616*H616,2)</f>
        <v>0</v>
      </c>
      <c r="K616" s="190" t="s">
        <v>161</v>
      </c>
      <c r="L616" s="40"/>
      <c r="M616" s="195" t="s">
        <v>1</v>
      </c>
      <c r="N616" s="196" t="s">
        <v>45</v>
      </c>
      <c r="O616" s="72"/>
      <c r="P616" s="197">
        <f>O616*H616</f>
        <v>0</v>
      </c>
      <c r="Q616" s="197">
        <v>0</v>
      </c>
      <c r="R616" s="197">
        <f>Q616*H616</f>
        <v>0</v>
      </c>
      <c r="S616" s="197">
        <v>1.2319999999999999E-2</v>
      </c>
      <c r="T616" s="198">
        <f>S616*H616</f>
        <v>3.0553599999999997E-2</v>
      </c>
      <c r="U616" s="35"/>
      <c r="V616" s="35"/>
      <c r="W616" s="35"/>
      <c r="X616" s="35"/>
      <c r="Y616" s="35"/>
      <c r="Z616" s="35"/>
      <c r="AA616" s="35"/>
      <c r="AB616" s="35"/>
      <c r="AC616" s="35"/>
      <c r="AD616" s="35"/>
      <c r="AE616" s="35"/>
      <c r="AR616" s="199" t="s">
        <v>254</v>
      </c>
      <c r="AT616" s="199" t="s">
        <v>158</v>
      </c>
      <c r="AU616" s="199" t="s">
        <v>90</v>
      </c>
      <c r="AY616" s="18" t="s">
        <v>155</v>
      </c>
      <c r="BE616" s="200">
        <f>IF(N616="základní",J616,0)</f>
        <v>0</v>
      </c>
      <c r="BF616" s="200">
        <f>IF(N616="snížená",J616,0)</f>
        <v>0</v>
      </c>
      <c r="BG616" s="200">
        <f>IF(N616="zákl. přenesená",J616,0)</f>
        <v>0</v>
      </c>
      <c r="BH616" s="200">
        <f>IF(N616="sníž. přenesená",J616,0)</f>
        <v>0</v>
      </c>
      <c r="BI616" s="200">
        <f>IF(N616="nulová",J616,0)</f>
        <v>0</v>
      </c>
      <c r="BJ616" s="18" t="s">
        <v>88</v>
      </c>
      <c r="BK616" s="200">
        <f>ROUND(I616*H616,2)</f>
        <v>0</v>
      </c>
      <c r="BL616" s="18" t="s">
        <v>254</v>
      </c>
      <c r="BM616" s="199" t="s">
        <v>556</v>
      </c>
    </row>
    <row r="617" spans="1:65" s="13" customFormat="1" ht="11.25">
      <c r="B617" s="201"/>
      <c r="C617" s="202"/>
      <c r="D617" s="203" t="s">
        <v>164</v>
      </c>
      <c r="E617" s="204" t="s">
        <v>1</v>
      </c>
      <c r="F617" s="205" t="s">
        <v>349</v>
      </c>
      <c r="G617" s="202"/>
      <c r="H617" s="204" t="s">
        <v>1</v>
      </c>
      <c r="I617" s="206"/>
      <c r="J617" s="202"/>
      <c r="K617" s="202"/>
      <c r="L617" s="207"/>
      <c r="M617" s="208"/>
      <c r="N617" s="209"/>
      <c r="O617" s="209"/>
      <c r="P617" s="209"/>
      <c r="Q617" s="209"/>
      <c r="R617" s="209"/>
      <c r="S617" s="209"/>
      <c r="T617" s="210"/>
      <c r="AT617" s="211" t="s">
        <v>164</v>
      </c>
      <c r="AU617" s="211" t="s">
        <v>90</v>
      </c>
      <c r="AV617" s="13" t="s">
        <v>88</v>
      </c>
      <c r="AW617" s="13" t="s">
        <v>34</v>
      </c>
      <c r="AX617" s="13" t="s">
        <v>80</v>
      </c>
      <c r="AY617" s="211" t="s">
        <v>155</v>
      </c>
    </row>
    <row r="618" spans="1:65" s="14" customFormat="1" ht="11.25">
      <c r="B618" s="212"/>
      <c r="C618" s="213"/>
      <c r="D618" s="203" t="s">
        <v>164</v>
      </c>
      <c r="E618" s="214" t="s">
        <v>1</v>
      </c>
      <c r="F618" s="215" t="s">
        <v>557</v>
      </c>
      <c r="G618" s="213"/>
      <c r="H618" s="216">
        <v>2.48</v>
      </c>
      <c r="I618" s="217"/>
      <c r="J618" s="213"/>
      <c r="K618" s="213"/>
      <c r="L618" s="218"/>
      <c r="M618" s="219"/>
      <c r="N618" s="220"/>
      <c r="O618" s="220"/>
      <c r="P618" s="220"/>
      <c r="Q618" s="220"/>
      <c r="R618" s="220"/>
      <c r="S618" s="220"/>
      <c r="T618" s="221"/>
      <c r="AT618" s="222" t="s">
        <v>164</v>
      </c>
      <c r="AU618" s="222" t="s">
        <v>90</v>
      </c>
      <c r="AV618" s="14" t="s">
        <v>90</v>
      </c>
      <c r="AW618" s="14" t="s">
        <v>34</v>
      </c>
      <c r="AX618" s="14" t="s">
        <v>80</v>
      </c>
      <c r="AY618" s="222" t="s">
        <v>155</v>
      </c>
    </row>
    <row r="619" spans="1:65" s="15" customFormat="1" ht="11.25">
      <c r="B619" s="223"/>
      <c r="C619" s="224"/>
      <c r="D619" s="203" t="s">
        <v>164</v>
      </c>
      <c r="E619" s="225" t="s">
        <v>1</v>
      </c>
      <c r="F619" s="226" t="s">
        <v>171</v>
      </c>
      <c r="G619" s="224"/>
      <c r="H619" s="227">
        <v>2.48</v>
      </c>
      <c r="I619" s="228"/>
      <c r="J619" s="224"/>
      <c r="K619" s="224"/>
      <c r="L619" s="229"/>
      <c r="M619" s="230"/>
      <c r="N619" s="231"/>
      <c r="O619" s="231"/>
      <c r="P619" s="231"/>
      <c r="Q619" s="231"/>
      <c r="R619" s="231"/>
      <c r="S619" s="231"/>
      <c r="T619" s="232"/>
      <c r="AT619" s="233" t="s">
        <v>164</v>
      </c>
      <c r="AU619" s="233" t="s">
        <v>90</v>
      </c>
      <c r="AV619" s="15" t="s">
        <v>162</v>
      </c>
      <c r="AW619" s="15" t="s">
        <v>34</v>
      </c>
      <c r="AX619" s="15" t="s">
        <v>88</v>
      </c>
      <c r="AY619" s="233" t="s">
        <v>155</v>
      </c>
    </row>
    <row r="620" spans="1:65" s="2" customFormat="1" ht="24.2" customHeight="1">
      <c r="A620" s="35"/>
      <c r="B620" s="36"/>
      <c r="C620" s="188" t="s">
        <v>558</v>
      </c>
      <c r="D620" s="188" t="s">
        <v>158</v>
      </c>
      <c r="E620" s="189" t="s">
        <v>559</v>
      </c>
      <c r="F620" s="190" t="s">
        <v>560</v>
      </c>
      <c r="G620" s="191" t="s">
        <v>379</v>
      </c>
      <c r="H620" s="192">
        <v>2.8</v>
      </c>
      <c r="I620" s="193"/>
      <c r="J620" s="194">
        <f>ROUND(I620*H620,2)</f>
        <v>0</v>
      </c>
      <c r="K620" s="190" t="s">
        <v>161</v>
      </c>
      <c r="L620" s="40"/>
      <c r="M620" s="195" t="s">
        <v>1</v>
      </c>
      <c r="N620" s="196" t="s">
        <v>45</v>
      </c>
      <c r="O620" s="72"/>
      <c r="P620" s="197">
        <f>O620*H620</f>
        <v>0</v>
      </c>
      <c r="Q620" s="197">
        <v>0</v>
      </c>
      <c r="R620" s="197">
        <f>Q620*H620</f>
        <v>0</v>
      </c>
      <c r="S620" s="197">
        <v>1.584E-2</v>
      </c>
      <c r="T620" s="198">
        <f>S620*H620</f>
        <v>4.4351999999999996E-2</v>
      </c>
      <c r="U620" s="35"/>
      <c r="V620" s="35"/>
      <c r="W620" s="35"/>
      <c r="X620" s="35"/>
      <c r="Y620" s="35"/>
      <c r="Z620" s="35"/>
      <c r="AA620" s="35"/>
      <c r="AB620" s="35"/>
      <c r="AC620" s="35"/>
      <c r="AD620" s="35"/>
      <c r="AE620" s="35"/>
      <c r="AR620" s="199" t="s">
        <v>254</v>
      </c>
      <c r="AT620" s="199" t="s">
        <v>158</v>
      </c>
      <c r="AU620" s="199" t="s">
        <v>90</v>
      </c>
      <c r="AY620" s="18" t="s">
        <v>155</v>
      </c>
      <c r="BE620" s="200">
        <f>IF(N620="základní",J620,0)</f>
        <v>0</v>
      </c>
      <c r="BF620" s="200">
        <f>IF(N620="snížená",J620,0)</f>
        <v>0</v>
      </c>
      <c r="BG620" s="200">
        <f>IF(N620="zákl. přenesená",J620,0)</f>
        <v>0</v>
      </c>
      <c r="BH620" s="200">
        <f>IF(N620="sníž. přenesená",J620,0)</f>
        <v>0</v>
      </c>
      <c r="BI620" s="200">
        <f>IF(N620="nulová",J620,0)</f>
        <v>0</v>
      </c>
      <c r="BJ620" s="18" t="s">
        <v>88</v>
      </c>
      <c r="BK620" s="200">
        <f>ROUND(I620*H620,2)</f>
        <v>0</v>
      </c>
      <c r="BL620" s="18" t="s">
        <v>254</v>
      </c>
      <c r="BM620" s="199" t="s">
        <v>561</v>
      </c>
    </row>
    <row r="621" spans="1:65" s="13" customFormat="1" ht="11.25">
      <c r="B621" s="201"/>
      <c r="C621" s="202"/>
      <c r="D621" s="203" t="s">
        <v>164</v>
      </c>
      <c r="E621" s="204" t="s">
        <v>1</v>
      </c>
      <c r="F621" s="205" t="s">
        <v>349</v>
      </c>
      <c r="G621" s="202"/>
      <c r="H621" s="204" t="s">
        <v>1</v>
      </c>
      <c r="I621" s="206"/>
      <c r="J621" s="202"/>
      <c r="K621" s="202"/>
      <c r="L621" s="207"/>
      <c r="M621" s="208"/>
      <c r="N621" s="209"/>
      <c r="O621" s="209"/>
      <c r="P621" s="209"/>
      <c r="Q621" s="209"/>
      <c r="R621" s="209"/>
      <c r="S621" s="209"/>
      <c r="T621" s="210"/>
      <c r="AT621" s="211" t="s">
        <v>164</v>
      </c>
      <c r="AU621" s="211" t="s">
        <v>90</v>
      </c>
      <c r="AV621" s="13" t="s">
        <v>88</v>
      </c>
      <c r="AW621" s="13" t="s">
        <v>34</v>
      </c>
      <c r="AX621" s="13" t="s">
        <v>80</v>
      </c>
      <c r="AY621" s="211" t="s">
        <v>155</v>
      </c>
    </row>
    <row r="622" spans="1:65" s="14" customFormat="1" ht="11.25">
      <c r="B622" s="212"/>
      <c r="C622" s="213"/>
      <c r="D622" s="203" t="s">
        <v>164</v>
      </c>
      <c r="E622" s="214" t="s">
        <v>1</v>
      </c>
      <c r="F622" s="215" t="s">
        <v>562</v>
      </c>
      <c r="G622" s="213"/>
      <c r="H622" s="216">
        <v>2.8</v>
      </c>
      <c r="I622" s="217"/>
      <c r="J622" s="213"/>
      <c r="K622" s="213"/>
      <c r="L622" s="218"/>
      <c r="M622" s="219"/>
      <c r="N622" s="220"/>
      <c r="O622" s="220"/>
      <c r="P622" s="220"/>
      <c r="Q622" s="220"/>
      <c r="R622" s="220"/>
      <c r="S622" s="220"/>
      <c r="T622" s="221"/>
      <c r="AT622" s="222" t="s">
        <v>164</v>
      </c>
      <c r="AU622" s="222" t="s">
        <v>90</v>
      </c>
      <c r="AV622" s="14" t="s">
        <v>90</v>
      </c>
      <c r="AW622" s="14" t="s">
        <v>34</v>
      </c>
      <c r="AX622" s="14" t="s">
        <v>80</v>
      </c>
      <c r="AY622" s="222" t="s">
        <v>155</v>
      </c>
    </row>
    <row r="623" spans="1:65" s="15" customFormat="1" ht="11.25">
      <c r="B623" s="223"/>
      <c r="C623" s="224"/>
      <c r="D623" s="203" t="s">
        <v>164</v>
      </c>
      <c r="E623" s="225" t="s">
        <v>1</v>
      </c>
      <c r="F623" s="226" t="s">
        <v>171</v>
      </c>
      <c r="G623" s="224"/>
      <c r="H623" s="227">
        <v>2.8</v>
      </c>
      <c r="I623" s="228"/>
      <c r="J623" s="224"/>
      <c r="K623" s="224"/>
      <c r="L623" s="229"/>
      <c r="M623" s="230"/>
      <c r="N623" s="231"/>
      <c r="O623" s="231"/>
      <c r="P623" s="231"/>
      <c r="Q623" s="231"/>
      <c r="R623" s="231"/>
      <c r="S623" s="231"/>
      <c r="T623" s="232"/>
      <c r="AT623" s="233" t="s">
        <v>164</v>
      </c>
      <c r="AU623" s="233" t="s">
        <v>90</v>
      </c>
      <c r="AV623" s="15" t="s">
        <v>162</v>
      </c>
      <c r="AW623" s="15" t="s">
        <v>34</v>
      </c>
      <c r="AX623" s="15" t="s">
        <v>88</v>
      </c>
      <c r="AY623" s="233" t="s">
        <v>155</v>
      </c>
    </row>
    <row r="624" spans="1:65" s="2" customFormat="1" ht="24.2" customHeight="1">
      <c r="A624" s="35"/>
      <c r="B624" s="36"/>
      <c r="C624" s="188" t="s">
        <v>563</v>
      </c>
      <c r="D624" s="188" t="s">
        <v>158</v>
      </c>
      <c r="E624" s="189" t="s">
        <v>564</v>
      </c>
      <c r="F624" s="190" t="s">
        <v>565</v>
      </c>
      <c r="G624" s="191" t="s">
        <v>379</v>
      </c>
      <c r="H624" s="192">
        <v>7.5</v>
      </c>
      <c r="I624" s="193"/>
      <c r="J624" s="194">
        <f>ROUND(I624*H624,2)</f>
        <v>0</v>
      </c>
      <c r="K624" s="190" t="s">
        <v>161</v>
      </c>
      <c r="L624" s="40"/>
      <c r="M624" s="195" t="s">
        <v>1</v>
      </c>
      <c r="N624" s="196" t="s">
        <v>45</v>
      </c>
      <c r="O624" s="72"/>
      <c r="P624" s="197">
        <f>O624*H624</f>
        <v>0</v>
      </c>
      <c r="Q624" s="197">
        <v>0</v>
      </c>
      <c r="R624" s="197">
        <f>Q624*H624</f>
        <v>0</v>
      </c>
      <c r="S624" s="197">
        <v>2.4750000000000001E-2</v>
      </c>
      <c r="T624" s="198">
        <f>S624*H624</f>
        <v>0.18562500000000001</v>
      </c>
      <c r="U624" s="35"/>
      <c r="V624" s="35"/>
      <c r="W624" s="35"/>
      <c r="X624" s="35"/>
      <c r="Y624" s="35"/>
      <c r="Z624" s="35"/>
      <c r="AA624" s="35"/>
      <c r="AB624" s="35"/>
      <c r="AC624" s="35"/>
      <c r="AD624" s="35"/>
      <c r="AE624" s="35"/>
      <c r="AR624" s="199" t="s">
        <v>254</v>
      </c>
      <c r="AT624" s="199" t="s">
        <v>158</v>
      </c>
      <c r="AU624" s="199" t="s">
        <v>90</v>
      </c>
      <c r="AY624" s="18" t="s">
        <v>155</v>
      </c>
      <c r="BE624" s="200">
        <f>IF(N624="základní",J624,0)</f>
        <v>0</v>
      </c>
      <c r="BF624" s="200">
        <f>IF(N624="snížená",J624,0)</f>
        <v>0</v>
      </c>
      <c r="BG624" s="200">
        <f>IF(N624="zákl. přenesená",J624,0)</f>
        <v>0</v>
      </c>
      <c r="BH624" s="200">
        <f>IF(N624="sníž. přenesená",J624,0)</f>
        <v>0</v>
      </c>
      <c r="BI624" s="200">
        <f>IF(N624="nulová",J624,0)</f>
        <v>0</v>
      </c>
      <c r="BJ624" s="18" t="s">
        <v>88</v>
      </c>
      <c r="BK624" s="200">
        <f>ROUND(I624*H624,2)</f>
        <v>0</v>
      </c>
      <c r="BL624" s="18" t="s">
        <v>254</v>
      </c>
      <c r="BM624" s="199" t="s">
        <v>566</v>
      </c>
    </row>
    <row r="625" spans="1:65" s="13" customFormat="1" ht="11.25">
      <c r="B625" s="201"/>
      <c r="C625" s="202"/>
      <c r="D625" s="203" t="s">
        <v>164</v>
      </c>
      <c r="E625" s="204" t="s">
        <v>1</v>
      </c>
      <c r="F625" s="205" t="s">
        <v>349</v>
      </c>
      <c r="G625" s="202"/>
      <c r="H625" s="204" t="s">
        <v>1</v>
      </c>
      <c r="I625" s="206"/>
      <c r="J625" s="202"/>
      <c r="K625" s="202"/>
      <c r="L625" s="207"/>
      <c r="M625" s="208"/>
      <c r="N625" s="209"/>
      <c r="O625" s="209"/>
      <c r="P625" s="209"/>
      <c r="Q625" s="209"/>
      <c r="R625" s="209"/>
      <c r="S625" s="209"/>
      <c r="T625" s="210"/>
      <c r="AT625" s="211" t="s">
        <v>164</v>
      </c>
      <c r="AU625" s="211" t="s">
        <v>90</v>
      </c>
      <c r="AV625" s="13" t="s">
        <v>88</v>
      </c>
      <c r="AW625" s="13" t="s">
        <v>34</v>
      </c>
      <c r="AX625" s="13" t="s">
        <v>80</v>
      </c>
      <c r="AY625" s="211" t="s">
        <v>155</v>
      </c>
    </row>
    <row r="626" spans="1:65" s="14" customFormat="1" ht="11.25">
      <c r="B626" s="212"/>
      <c r="C626" s="213"/>
      <c r="D626" s="203" t="s">
        <v>164</v>
      </c>
      <c r="E626" s="214" t="s">
        <v>1</v>
      </c>
      <c r="F626" s="215" t="s">
        <v>567</v>
      </c>
      <c r="G626" s="213"/>
      <c r="H626" s="216">
        <v>7.5</v>
      </c>
      <c r="I626" s="217"/>
      <c r="J626" s="213"/>
      <c r="K626" s="213"/>
      <c r="L626" s="218"/>
      <c r="M626" s="219"/>
      <c r="N626" s="220"/>
      <c r="O626" s="220"/>
      <c r="P626" s="220"/>
      <c r="Q626" s="220"/>
      <c r="R626" s="220"/>
      <c r="S626" s="220"/>
      <c r="T626" s="221"/>
      <c r="AT626" s="222" t="s">
        <v>164</v>
      </c>
      <c r="AU626" s="222" t="s">
        <v>90</v>
      </c>
      <c r="AV626" s="14" t="s">
        <v>90</v>
      </c>
      <c r="AW626" s="14" t="s">
        <v>34</v>
      </c>
      <c r="AX626" s="14" t="s">
        <v>80</v>
      </c>
      <c r="AY626" s="222" t="s">
        <v>155</v>
      </c>
    </row>
    <row r="627" spans="1:65" s="15" customFormat="1" ht="11.25">
      <c r="B627" s="223"/>
      <c r="C627" s="224"/>
      <c r="D627" s="203" t="s">
        <v>164</v>
      </c>
      <c r="E627" s="225" t="s">
        <v>1</v>
      </c>
      <c r="F627" s="226" t="s">
        <v>171</v>
      </c>
      <c r="G627" s="224"/>
      <c r="H627" s="227">
        <v>7.5</v>
      </c>
      <c r="I627" s="228"/>
      <c r="J627" s="224"/>
      <c r="K627" s="224"/>
      <c r="L627" s="229"/>
      <c r="M627" s="230"/>
      <c r="N627" s="231"/>
      <c r="O627" s="231"/>
      <c r="P627" s="231"/>
      <c r="Q627" s="231"/>
      <c r="R627" s="231"/>
      <c r="S627" s="231"/>
      <c r="T627" s="232"/>
      <c r="AT627" s="233" t="s">
        <v>164</v>
      </c>
      <c r="AU627" s="233" t="s">
        <v>90</v>
      </c>
      <c r="AV627" s="15" t="s">
        <v>162</v>
      </c>
      <c r="AW627" s="15" t="s">
        <v>34</v>
      </c>
      <c r="AX627" s="15" t="s">
        <v>88</v>
      </c>
      <c r="AY627" s="233" t="s">
        <v>155</v>
      </c>
    </row>
    <row r="628" spans="1:65" s="2" customFormat="1" ht="24.2" customHeight="1">
      <c r="A628" s="35"/>
      <c r="B628" s="36"/>
      <c r="C628" s="188" t="s">
        <v>568</v>
      </c>
      <c r="D628" s="188" t="s">
        <v>158</v>
      </c>
      <c r="E628" s="189" t="s">
        <v>569</v>
      </c>
      <c r="F628" s="190" t="s">
        <v>570</v>
      </c>
      <c r="G628" s="191" t="s">
        <v>379</v>
      </c>
      <c r="H628" s="192">
        <v>2.2000000000000002</v>
      </c>
      <c r="I628" s="193"/>
      <c r="J628" s="194">
        <f>ROUND(I628*H628,2)</f>
        <v>0</v>
      </c>
      <c r="K628" s="190" t="s">
        <v>161</v>
      </c>
      <c r="L628" s="40"/>
      <c r="M628" s="195" t="s">
        <v>1</v>
      </c>
      <c r="N628" s="196" t="s">
        <v>45</v>
      </c>
      <c r="O628" s="72"/>
      <c r="P628" s="197">
        <f>O628*H628</f>
        <v>0</v>
      </c>
      <c r="Q628" s="197">
        <v>0</v>
      </c>
      <c r="R628" s="197">
        <f>Q628*H628</f>
        <v>0</v>
      </c>
      <c r="S628" s="197">
        <v>3.3000000000000002E-2</v>
      </c>
      <c r="T628" s="198">
        <f>S628*H628</f>
        <v>7.2600000000000012E-2</v>
      </c>
      <c r="U628" s="35"/>
      <c r="V628" s="35"/>
      <c r="W628" s="35"/>
      <c r="X628" s="35"/>
      <c r="Y628" s="35"/>
      <c r="Z628" s="35"/>
      <c r="AA628" s="35"/>
      <c r="AB628" s="35"/>
      <c r="AC628" s="35"/>
      <c r="AD628" s="35"/>
      <c r="AE628" s="35"/>
      <c r="AR628" s="199" t="s">
        <v>254</v>
      </c>
      <c r="AT628" s="199" t="s">
        <v>158</v>
      </c>
      <c r="AU628" s="199" t="s">
        <v>90</v>
      </c>
      <c r="AY628" s="18" t="s">
        <v>155</v>
      </c>
      <c r="BE628" s="200">
        <f>IF(N628="základní",J628,0)</f>
        <v>0</v>
      </c>
      <c r="BF628" s="200">
        <f>IF(N628="snížená",J628,0)</f>
        <v>0</v>
      </c>
      <c r="BG628" s="200">
        <f>IF(N628="zákl. přenesená",J628,0)</f>
        <v>0</v>
      </c>
      <c r="BH628" s="200">
        <f>IF(N628="sníž. přenesená",J628,0)</f>
        <v>0</v>
      </c>
      <c r="BI628" s="200">
        <f>IF(N628="nulová",J628,0)</f>
        <v>0</v>
      </c>
      <c r="BJ628" s="18" t="s">
        <v>88</v>
      </c>
      <c r="BK628" s="200">
        <f>ROUND(I628*H628,2)</f>
        <v>0</v>
      </c>
      <c r="BL628" s="18" t="s">
        <v>254</v>
      </c>
      <c r="BM628" s="199" t="s">
        <v>571</v>
      </c>
    </row>
    <row r="629" spans="1:65" s="13" customFormat="1" ht="11.25">
      <c r="B629" s="201"/>
      <c r="C629" s="202"/>
      <c r="D629" s="203" t="s">
        <v>164</v>
      </c>
      <c r="E629" s="204" t="s">
        <v>1</v>
      </c>
      <c r="F629" s="205" t="s">
        <v>349</v>
      </c>
      <c r="G629" s="202"/>
      <c r="H629" s="204" t="s">
        <v>1</v>
      </c>
      <c r="I629" s="206"/>
      <c r="J629" s="202"/>
      <c r="K629" s="202"/>
      <c r="L629" s="207"/>
      <c r="M629" s="208"/>
      <c r="N629" s="209"/>
      <c r="O629" s="209"/>
      <c r="P629" s="209"/>
      <c r="Q629" s="209"/>
      <c r="R629" s="209"/>
      <c r="S629" s="209"/>
      <c r="T629" s="210"/>
      <c r="AT629" s="211" t="s">
        <v>164</v>
      </c>
      <c r="AU629" s="211" t="s">
        <v>90</v>
      </c>
      <c r="AV629" s="13" t="s">
        <v>88</v>
      </c>
      <c r="AW629" s="13" t="s">
        <v>34</v>
      </c>
      <c r="AX629" s="13" t="s">
        <v>80</v>
      </c>
      <c r="AY629" s="211" t="s">
        <v>155</v>
      </c>
    </row>
    <row r="630" spans="1:65" s="14" customFormat="1" ht="11.25">
      <c r="B630" s="212"/>
      <c r="C630" s="213"/>
      <c r="D630" s="203" t="s">
        <v>164</v>
      </c>
      <c r="E630" s="214" t="s">
        <v>1</v>
      </c>
      <c r="F630" s="215" t="s">
        <v>572</v>
      </c>
      <c r="G630" s="213"/>
      <c r="H630" s="216">
        <v>2.2000000000000002</v>
      </c>
      <c r="I630" s="217"/>
      <c r="J630" s="213"/>
      <c r="K630" s="213"/>
      <c r="L630" s="218"/>
      <c r="M630" s="219"/>
      <c r="N630" s="220"/>
      <c r="O630" s="220"/>
      <c r="P630" s="220"/>
      <c r="Q630" s="220"/>
      <c r="R630" s="220"/>
      <c r="S630" s="220"/>
      <c r="T630" s="221"/>
      <c r="AT630" s="222" t="s">
        <v>164</v>
      </c>
      <c r="AU630" s="222" t="s">
        <v>90</v>
      </c>
      <c r="AV630" s="14" t="s">
        <v>90</v>
      </c>
      <c r="AW630" s="14" t="s">
        <v>34</v>
      </c>
      <c r="AX630" s="14" t="s">
        <v>80</v>
      </c>
      <c r="AY630" s="222" t="s">
        <v>155</v>
      </c>
    </row>
    <row r="631" spans="1:65" s="15" customFormat="1" ht="11.25">
      <c r="B631" s="223"/>
      <c r="C631" s="224"/>
      <c r="D631" s="203" t="s">
        <v>164</v>
      </c>
      <c r="E631" s="225" t="s">
        <v>1</v>
      </c>
      <c r="F631" s="226" t="s">
        <v>171</v>
      </c>
      <c r="G631" s="224"/>
      <c r="H631" s="227">
        <v>2.2000000000000002</v>
      </c>
      <c r="I631" s="228"/>
      <c r="J631" s="224"/>
      <c r="K631" s="224"/>
      <c r="L631" s="229"/>
      <c r="M631" s="230"/>
      <c r="N631" s="231"/>
      <c r="O631" s="231"/>
      <c r="P631" s="231"/>
      <c r="Q631" s="231"/>
      <c r="R631" s="231"/>
      <c r="S631" s="231"/>
      <c r="T631" s="232"/>
      <c r="AT631" s="233" t="s">
        <v>164</v>
      </c>
      <c r="AU631" s="233" t="s">
        <v>90</v>
      </c>
      <c r="AV631" s="15" t="s">
        <v>162</v>
      </c>
      <c r="AW631" s="15" t="s">
        <v>34</v>
      </c>
      <c r="AX631" s="15" t="s">
        <v>88</v>
      </c>
      <c r="AY631" s="233" t="s">
        <v>155</v>
      </c>
    </row>
    <row r="632" spans="1:65" s="2" customFormat="1" ht="24.2" customHeight="1">
      <c r="A632" s="35"/>
      <c r="B632" s="36"/>
      <c r="C632" s="188" t="s">
        <v>573</v>
      </c>
      <c r="D632" s="188" t="s">
        <v>158</v>
      </c>
      <c r="E632" s="189" t="s">
        <v>574</v>
      </c>
      <c r="F632" s="190" t="s">
        <v>575</v>
      </c>
      <c r="G632" s="191" t="s">
        <v>379</v>
      </c>
      <c r="H632" s="192">
        <v>18.600000000000001</v>
      </c>
      <c r="I632" s="193"/>
      <c r="J632" s="194">
        <f>ROUND(I632*H632,2)</f>
        <v>0</v>
      </c>
      <c r="K632" s="190" t="s">
        <v>161</v>
      </c>
      <c r="L632" s="40"/>
      <c r="M632" s="195" t="s">
        <v>1</v>
      </c>
      <c r="N632" s="196" t="s">
        <v>45</v>
      </c>
      <c r="O632" s="72"/>
      <c r="P632" s="197">
        <f>O632*H632</f>
        <v>0</v>
      </c>
      <c r="Q632" s="197">
        <v>0</v>
      </c>
      <c r="R632" s="197">
        <f>Q632*H632</f>
        <v>0</v>
      </c>
      <c r="S632" s="197">
        <v>0</v>
      </c>
      <c r="T632" s="198">
        <f>S632*H632</f>
        <v>0</v>
      </c>
      <c r="U632" s="35"/>
      <c r="V632" s="35"/>
      <c r="W632" s="35"/>
      <c r="X632" s="35"/>
      <c r="Y632" s="35"/>
      <c r="Z632" s="35"/>
      <c r="AA632" s="35"/>
      <c r="AB632" s="35"/>
      <c r="AC632" s="35"/>
      <c r="AD632" s="35"/>
      <c r="AE632" s="35"/>
      <c r="AR632" s="199" t="s">
        <v>254</v>
      </c>
      <c r="AT632" s="199" t="s">
        <v>158</v>
      </c>
      <c r="AU632" s="199" t="s">
        <v>90</v>
      </c>
      <c r="AY632" s="18" t="s">
        <v>155</v>
      </c>
      <c r="BE632" s="200">
        <f>IF(N632="základní",J632,0)</f>
        <v>0</v>
      </c>
      <c r="BF632" s="200">
        <f>IF(N632="snížená",J632,0)</f>
        <v>0</v>
      </c>
      <c r="BG632" s="200">
        <f>IF(N632="zákl. přenesená",J632,0)</f>
        <v>0</v>
      </c>
      <c r="BH632" s="200">
        <f>IF(N632="sníž. přenesená",J632,0)</f>
        <v>0</v>
      </c>
      <c r="BI632" s="200">
        <f>IF(N632="nulová",J632,0)</f>
        <v>0</v>
      </c>
      <c r="BJ632" s="18" t="s">
        <v>88</v>
      </c>
      <c r="BK632" s="200">
        <f>ROUND(I632*H632,2)</f>
        <v>0</v>
      </c>
      <c r="BL632" s="18" t="s">
        <v>254</v>
      </c>
      <c r="BM632" s="199" t="s">
        <v>576</v>
      </c>
    </row>
    <row r="633" spans="1:65" s="13" customFormat="1" ht="11.25">
      <c r="B633" s="201"/>
      <c r="C633" s="202"/>
      <c r="D633" s="203" t="s">
        <v>164</v>
      </c>
      <c r="E633" s="204" t="s">
        <v>1</v>
      </c>
      <c r="F633" s="205" t="s">
        <v>349</v>
      </c>
      <c r="G633" s="202"/>
      <c r="H633" s="204" t="s">
        <v>1</v>
      </c>
      <c r="I633" s="206"/>
      <c r="J633" s="202"/>
      <c r="K633" s="202"/>
      <c r="L633" s="207"/>
      <c r="M633" s="208"/>
      <c r="N633" s="209"/>
      <c r="O633" s="209"/>
      <c r="P633" s="209"/>
      <c r="Q633" s="209"/>
      <c r="R633" s="209"/>
      <c r="S633" s="209"/>
      <c r="T633" s="210"/>
      <c r="AT633" s="211" t="s">
        <v>164</v>
      </c>
      <c r="AU633" s="211" t="s">
        <v>90</v>
      </c>
      <c r="AV633" s="13" t="s">
        <v>88</v>
      </c>
      <c r="AW633" s="13" t="s">
        <v>34</v>
      </c>
      <c r="AX633" s="13" t="s">
        <v>80</v>
      </c>
      <c r="AY633" s="211" t="s">
        <v>155</v>
      </c>
    </row>
    <row r="634" spans="1:65" s="14" customFormat="1" ht="11.25">
      <c r="B634" s="212"/>
      <c r="C634" s="213"/>
      <c r="D634" s="203" t="s">
        <v>164</v>
      </c>
      <c r="E634" s="214" t="s">
        <v>1</v>
      </c>
      <c r="F634" s="215" t="s">
        <v>577</v>
      </c>
      <c r="G634" s="213"/>
      <c r="H634" s="216">
        <v>18.600000000000001</v>
      </c>
      <c r="I634" s="217"/>
      <c r="J634" s="213"/>
      <c r="K634" s="213"/>
      <c r="L634" s="218"/>
      <c r="M634" s="219"/>
      <c r="N634" s="220"/>
      <c r="O634" s="220"/>
      <c r="P634" s="220"/>
      <c r="Q634" s="220"/>
      <c r="R634" s="220"/>
      <c r="S634" s="220"/>
      <c r="T634" s="221"/>
      <c r="AT634" s="222" t="s">
        <v>164</v>
      </c>
      <c r="AU634" s="222" t="s">
        <v>90</v>
      </c>
      <c r="AV634" s="14" t="s">
        <v>90</v>
      </c>
      <c r="AW634" s="14" t="s">
        <v>34</v>
      </c>
      <c r="AX634" s="14" t="s">
        <v>80</v>
      </c>
      <c r="AY634" s="222" t="s">
        <v>155</v>
      </c>
    </row>
    <row r="635" spans="1:65" s="15" customFormat="1" ht="11.25">
      <c r="B635" s="223"/>
      <c r="C635" s="224"/>
      <c r="D635" s="203" t="s">
        <v>164</v>
      </c>
      <c r="E635" s="225" t="s">
        <v>1</v>
      </c>
      <c r="F635" s="226" t="s">
        <v>171</v>
      </c>
      <c r="G635" s="224"/>
      <c r="H635" s="227">
        <v>18.600000000000001</v>
      </c>
      <c r="I635" s="228"/>
      <c r="J635" s="224"/>
      <c r="K635" s="224"/>
      <c r="L635" s="229"/>
      <c r="M635" s="230"/>
      <c r="N635" s="231"/>
      <c r="O635" s="231"/>
      <c r="P635" s="231"/>
      <c r="Q635" s="231"/>
      <c r="R635" s="231"/>
      <c r="S635" s="231"/>
      <c r="T635" s="232"/>
      <c r="AT635" s="233" t="s">
        <v>164</v>
      </c>
      <c r="AU635" s="233" t="s">
        <v>90</v>
      </c>
      <c r="AV635" s="15" t="s">
        <v>162</v>
      </c>
      <c r="AW635" s="15" t="s">
        <v>34</v>
      </c>
      <c r="AX635" s="15" t="s">
        <v>88</v>
      </c>
      <c r="AY635" s="233" t="s">
        <v>155</v>
      </c>
    </row>
    <row r="636" spans="1:65" s="2" customFormat="1" ht="24.2" customHeight="1">
      <c r="A636" s="35"/>
      <c r="B636" s="36"/>
      <c r="C636" s="188" t="s">
        <v>578</v>
      </c>
      <c r="D636" s="188" t="s">
        <v>158</v>
      </c>
      <c r="E636" s="189" t="s">
        <v>579</v>
      </c>
      <c r="F636" s="190" t="s">
        <v>580</v>
      </c>
      <c r="G636" s="191" t="s">
        <v>379</v>
      </c>
      <c r="H636" s="192">
        <v>60.9</v>
      </c>
      <c r="I636" s="193"/>
      <c r="J636" s="194">
        <f>ROUND(I636*H636,2)</f>
        <v>0</v>
      </c>
      <c r="K636" s="190" t="s">
        <v>161</v>
      </c>
      <c r="L636" s="40"/>
      <c r="M636" s="195" t="s">
        <v>1</v>
      </c>
      <c r="N636" s="196" t="s">
        <v>45</v>
      </c>
      <c r="O636" s="72"/>
      <c r="P636" s="197">
        <f>O636*H636</f>
        <v>0</v>
      </c>
      <c r="Q636" s="197">
        <v>8.0000000000000007E-5</v>
      </c>
      <c r="R636" s="197">
        <f>Q636*H636</f>
        <v>4.8720000000000005E-3</v>
      </c>
      <c r="S636" s="197">
        <v>0</v>
      </c>
      <c r="T636" s="198">
        <f>S636*H636</f>
        <v>0</v>
      </c>
      <c r="U636" s="35"/>
      <c r="V636" s="35"/>
      <c r="W636" s="35"/>
      <c r="X636" s="35"/>
      <c r="Y636" s="35"/>
      <c r="Z636" s="35"/>
      <c r="AA636" s="35"/>
      <c r="AB636" s="35"/>
      <c r="AC636" s="35"/>
      <c r="AD636" s="35"/>
      <c r="AE636" s="35"/>
      <c r="AR636" s="199" t="s">
        <v>254</v>
      </c>
      <c r="AT636" s="199" t="s">
        <v>158</v>
      </c>
      <c r="AU636" s="199" t="s">
        <v>90</v>
      </c>
      <c r="AY636" s="18" t="s">
        <v>155</v>
      </c>
      <c r="BE636" s="200">
        <f>IF(N636="základní",J636,0)</f>
        <v>0</v>
      </c>
      <c r="BF636" s="200">
        <f>IF(N636="snížená",J636,0)</f>
        <v>0</v>
      </c>
      <c r="BG636" s="200">
        <f>IF(N636="zákl. přenesená",J636,0)</f>
        <v>0</v>
      </c>
      <c r="BH636" s="200">
        <f>IF(N636="sníž. přenesená",J636,0)</f>
        <v>0</v>
      </c>
      <c r="BI636" s="200">
        <f>IF(N636="nulová",J636,0)</f>
        <v>0</v>
      </c>
      <c r="BJ636" s="18" t="s">
        <v>88</v>
      </c>
      <c r="BK636" s="200">
        <f>ROUND(I636*H636,2)</f>
        <v>0</v>
      </c>
      <c r="BL636" s="18" t="s">
        <v>254</v>
      </c>
      <c r="BM636" s="199" t="s">
        <v>581</v>
      </c>
    </row>
    <row r="637" spans="1:65" s="13" customFormat="1" ht="11.25">
      <c r="B637" s="201"/>
      <c r="C637" s="202"/>
      <c r="D637" s="203" t="s">
        <v>164</v>
      </c>
      <c r="E637" s="204" t="s">
        <v>1</v>
      </c>
      <c r="F637" s="205" t="s">
        <v>349</v>
      </c>
      <c r="G637" s="202"/>
      <c r="H637" s="204" t="s">
        <v>1</v>
      </c>
      <c r="I637" s="206"/>
      <c r="J637" s="202"/>
      <c r="K637" s="202"/>
      <c r="L637" s="207"/>
      <c r="M637" s="208"/>
      <c r="N637" s="209"/>
      <c r="O637" s="209"/>
      <c r="P637" s="209"/>
      <c r="Q637" s="209"/>
      <c r="R637" s="209"/>
      <c r="S637" s="209"/>
      <c r="T637" s="210"/>
      <c r="AT637" s="211" t="s">
        <v>164</v>
      </c>
      <c r="AU637" s="211" t="s">
        <v>90</v>
      </c>
      <c r="AV637" s="13" t="s">
        <v>88</v>
      </c>
      <c r="AW637" s="13" t="s">
        <v>34</v>
      </c>
      <c r="AX637" s="13" t="s">
        <v>80</v>
      </c>
      <c r="AY637" s="211" t="s">
        <v>155</v>
      </c>
    </row>
    <row r="638" spans="1:65" s="14" customFormat="1" ht="11.25">
      <c r="B638" s="212"/>
      <c r="C638" s="213"/>
      <c r="D638" s="203" t="s">
        <v>164</v>
      </c>
      <c r="E638" s="214" t="s">
        <v>1</v>
      </c>
      <c r="F638" s="215" t="s">
        <v>542</v>
      </c>
      <c r="G638" s="213"/>
      <c r="H638" s="216">
        <v>1.3</v>
      </c>
      <c r="I638" s="217"/>
      <c r="J638" s="213"/>
      <c r="K638" s="213"/>
      <c r="L638" s="218"/>
      <c r="M638" s="219"/>
      <c r="N638" s="220"/>
      <c r="O638" s="220"/>
      <c r="P638" s="220"/>
      <c r="Q638" s="220"/>
      <c r="R638" s="220"/>
      <c r="S638" s="220"/>
      <c r="T638" s="221"/>
      <c r="AT638" s="222" t="s">
        <v>164</v>
      </c>
      <c r="AU638" s="222" t="s">
        <v>90</v>
      </c>
      <c r="AV638" s="14" t="s">
        <v>90</v>
      </c>
      <c r="AW638" s="14" t="s">
        <v>34</v>
      </c>
      <c r="AX638" s="14" t="s">
        <v>80</v>
      </c>
      <c r="AY638" s="222" t="s">
        <v>155</v>
      </c>
    </row>
    <row r="639" spans="1:65" s="14" customFormat="1" ht="11.25">
      <c r="B639" s="212"/>
      <c r="C639" s="213"/>
      <c r="D639" s="203" t="s">
        <v>164</v>
      </c>
      <c r="E639" s="214" t="s">
        <v>1</v>
      </c>
      <c r="F639" s="215" t="s">
        <v>543</v>
      </c>
      <c r="G639" s="213"/>
      <c r="H639" s="216">
        <v>6.4</v>
      </c>
      <c r="I639" s="217"/>
      <c r="J639" s="213"/>
      <c r="K639" s="213"/>
      <c r="L639" s="218"/>
      <c r="M639" s="219"/>
      <c r="N639" s="220"/>
      <c r="O639" s="220"/>
      <c r="P639" s="220"/>
      <c r="Q639" s="220"/>
      <c r="R639" s="220"/>
      <c r="S639" s="220"/>
      <c r="T639" s="221"/>
      <c r="AT639" s="222" t="s">
        <v>164</v>
      </c>
      <c r="AU639" s="222" t="s">
        <v>90</v>
      </c>
      <c r="AV639" s="14" t="s">
        <v>90</v>
      </c>
      <c r="AW639" s="14" t="s">
        <v>34</v>
      </c>
      <c r="AX639" s="14" t="s">
        <v>80</v>
      </c>
      <c r="AY639" s="222" t="s">
        <v>155</v>
      </c>
    </row>
    <row r="640" spans="1:65" s="14" customFormat="1" ht="11.25">
      <c r="B640" s="212"/>
      <c r="C640" s="213"/>
      <c r="D640" s="203" t="s">
        <v>164</v>
      </c>
      <c r="E640" s="214" t="s">
        <v>1</v>
      </c>
      <c r="F640" s="215" t="s">
        <v>544</v>
      </c>
      <c r="G640" s="213"/>
      <c r="H640" s="216">
        <v>2.08</v>
      </c>
      <c r="I640" s="217"/>
      <c r="J640" s="213"/>
      <c r="K640" s="213"/>
      <c r="L640" s="218"/>
      <c r="M640" s="219"/>
      <c r="N640" s="220"/>
      <c r="O640" s="220"/>
      <c r="P640" s="220"/>
      <c r="Q640" s="220"/>
      <c r="R640" s="220"/>
      <c r="S640" s="220"/>
      <c r="T640" s="221"/>
      <c r="AT640" s="222" t="s">
        <v>164</v>
      </c>
      <c r="AU640" s="222" t="s">
        <v>90</v>
      </c>
      <c r="AV640" s="14" t="s">
        <v>90</v>
      </c>
      <c r="AW640" s="14" t="s">
        <v>34</v>
      </c>
      <c r="AX640" s="14" t="s">
        <v>80</v>
      </c>
      <c r="AY640" s="222" t="s">
        <v>155</v>
      </c>
    </row>
    <row r="641" spans="1:65" s="16" customFormat="1" ht="11.25">
      <c r="B641" s="234"/>
      <c r="C641" s="235"/>
      <c r="D641" s="203" t="s">
        <v>164</v>
      </c>
      <c r="E641" s="236" t="s">
        <v>1</v>
      </c>
      <c r="F641" s="237" t="s">
        <v>415</v>
      </c>
      <c r="G641" s="235"/>
      <c r="H641" s="238">
        <v>9.7799999999999994</v>
      </c>
      <c r="I641" s="239"/>
      <c r="J641" s="235"/>
      <c r="K641" s="235"/>
      <c r="L641" s="240"/>
      <c r="M641" s="241"/>
      <c r="N641" s="242"/>
      <c r="O641" s="242"/>
      <c r="P641" s="242"/>
      <c r="Q641" s="242"/>
      <c r="R641" s="242"/>
      <c r="S641" s="242"/>
      <c r="T641" s="243"/>
      <c r="AT641" s="244" t="s">
        <v>164</v>
      </c>
      <c r="AU641" s="244" t="s">
        <v>90</v>
      </c>
      <c r="AV641" s="16" t="s">
        <v>179</v>
      </c>
      <c r="AW641" s="16" t="s">
        <v>34</v>
      </c>
      <c r="AX641" s="16" t="s">
        <v>80</v>
      </c>
      <c r="AY641" s="244" t="s">
        <v>155</v>
      </c>
    </row>
    <row r="642" spans="1:65" s="14" customFormat="1" ht="11.25">
      <c r="B642" s="212"/>
      <c r="C642" s="213"/>
      <c r="D642" s="203" t="s">
        <v>164</v>
      </c>
      <c r="E642" s="214" t="s">
        <v>1</v>
      </c>
      <c r="F642" s="215" t="s">
        <v>549</v>
      </c>
      <c r="G642" s="213"/>
      <c r="H642" s="216">
        <v>18.8</v>
      </c>
      <c r="I642" s="217"/>
      <c r="J642" s="213"/>
      <c r="K642" s="213"/>
      <c r="L642" s="218"/>
      <c r="M642" s="219"/>
      <c r="N642" s="220"/>
      <c r="O642" s="220"/>
      <c r="P642" s="220"/>
      <c r="Q642" s="220"/>
      <c r="R642" s="220"/>
      <c r="S642" s="220"/>
      <c r="T642" s="221"/>
      <c r="AT642" s="222" t="s">
        <v>164</v>
      </c>
      <c r="AU642" s="222" t="s">
        <v>90</v>
      </c>
      <c r="AV642" s="14" t="s">
        <v>90</v>
      </c>
      <c r="AW642" s="14" t="s">
        <v>34</v>
      </c>
      <c r="AX642" s="14" t="s">
        <v>80</v>
      </c>
      <c r="AY642" s="222" t="s">
        <v>155</v>
      </c>
    </row>
    <row r="643" spans="1:65" s="14" customFormat="1" ht="11.25">
      <c r="B643" s="212"/>
      <c r="C643" s="213"/>
      <c r="D643" s="203" t="s">
        <v>164</v>
      </c>
      <c r="E643" s="214" t="s">
        <v>1</v>
      </c>
      <c r="F643" s="215" t="s">
        <v>550</v>
      </c>
      <c r="G643" s="213"/>
      <c r="H643" s="216">
        <v>14.8</v>
      </c>
      <c r="I643" s="217"/>
      <c r="J643" s="213"/>
      <c r="K643" s="213"/>
      <c r="L643" s="218"/>
      <c r="M643" s="219"/>
      <c r="N643" s="220"/>
      <c r="O643" s="220"/>
      <c r="P643" s="220"/>
      <c r="Q643" s="220"/>
      <c r="R643" s="220"/>
      <c r="S643" s="220"/>
      <c r="T643" s="221"/>
      <c r="AT643" s="222" t="s">
        <v>164</v>
      </c>
      <c r="AU643" s="222" t="s">
        <v>90</v>
      </c>
      <c r="AV643" s="14" t="s">
        <v>90</v>
      </c>
      <c r="AW643" s="14" t="s">
        <v>34</v>
      </c>
      <c r="AX643" s="14" t="s">
        <v>80</v>
      </c>
      <c r="AY643" s="222" t="s">
        <v>155</v>
      </c>
    </row>
    <row r="644" spans="1:65" s="14" customFormat="1" ht="11.25">
      <c r="B644" s="212"/>
      <c r="C644" s="213"/>
      <c r="D644" s="203" t="s">
        <v>164</v>
      </c>
      <c r="E644" s="214" t="s">
        <v>1</v>
      </c>
      <c r="F644" s="215" t="s">
        <v>551</v>
      </c>
      <c r="G644" s="213"/>
      <c r="H644" s="216">
        <v>9.4</v>
      </c>
      <c r="I644" s="217"/>
      <c r="J644" s="213"/>
      <c r="K644" s="213"/>
      <c r="L644" s="218"/>
      <c r="M644" s="219"/>
      <c r="N644" s="220"/>
      <c r="O644" s="220"/>
      <c r="P644" s="220"/>
      <c r="Q644" s="220"/>
      <c r="R644" s="220"/>
      <c r="S644" s="220"/>
      <c r="T644" s="221"/>
      <c r="AT644" s="222" t="s">
        <v>164</v>
      </c>
      <c r="AU644" s="222" t="s">
        <v>90</v>
      </c>
      <c r="AV644" s="14" t="s">
        <v>90</v>
      </c>
      <c r="AW644" s="14" t="s">
        <v>34</v>
      </c>
      <c r="AX644" s="14" t="s">
        <v>80</v>
      </c>
      <c r="AY644" s="222" t="s">
        <v>155</v>
      </c>
    </row>
    <row r="645" spans="1:65" s="14" customFormat="1" ht="11.25">
      <c r="B645" s="212"/>
      <c r="C645" s="213"/>
      <c r="D645" s="203" t="s">
        <v>164</v>
      </c>
      <c r="E645" s="214" t="s">
        <v>1</v>
      </c>
      <c r="F645" s="215" t="s">
        <v>552</v>
      </c>
      <c r="G645" s="213"/>
      <c r="H645" s="216">
        <v>5.64</v>
      </c>
      <c r="I645" s="217"/>
      <c r="J645" s="213"/>
      <c r="K645" s="213"/>
      <c r="L645" s="218"/>
      <c r="M645" s="219"/>
      <c r="N645" s="220"/>
      <c r="O645" s="220"/>
      <c r="P645" s="220"/>
      <c r="Q645" s="220"/>
      <c r="R645" s="220"/>
      <c r="S645" s="220"/>
      <c r="T645" s="221"/>
      <c r="AT645" s="222" t="s">
        <v>164</v>
      </c>
      <c r="AU645" s="222" t="s">
        <v>90</v>
      </c>
      <c r="AV645" s="14" t="s">
        <v>90</v>
      </c>
      <c r="AW645" s="14" t="s">
        <v>34</v>
      </c>
      <c r="AX645" s="14" t="s">
        <v>80</v>
      </c>
      <c r="AY645" s="222" t="s">
        <v>155</v>
      </c>
    </row>
    <row r="646" spans="1:65" s="16" customFormat="1" ht="11.25">
      <c r="B646" s="234"/>
      <c r="C646" s="235"/>
      <c r="D646" s="203" t="s">
        <v>164</v>
      </c>
      <c r="E646" s="236" t="s">
        <v>1</v>
      </c>
      <c r="F646" s="237" t="s">
        <v>415</v>
      </c>
      <c r="G646" s="235"/>
      <c r="H646" s="238">
        <v>48.64</v>
      </c>
      <c r="I646" s="239"/>
      <c r="J646" s="235"/>
      <c r="K646" s="235"/>
      <c r="L646" s="240"/>
      <c r="M646" s="241"/>
      <c r="N646" s="242"/>
      <c r="O646" s="242"/>
      <c r="P646" s="242"/>
      <c r="Q646" s="242"/>
      <c r="R646" s="242"/>
      <c r="S646" s="242"/>
      <c r="T646" s="243"/>
      <c r="AT646" s="244" t="s">
        <v>164</v>
      </c>
      <c r="AU646" s="244" t="s">
        <v>90</v>
      </c>
      <c r="AV646" s="16" t="s">
        <v>179</v>
      </c>
      <c r="AW646" s="16" t="s">
        <v>34</v>
      </c>
      <c r="AX646" s="16" t="s">
        <v>80</v>
      </c>
      <c r="AY646" s="244" t="s">
        <v>155</v>
      </c>
    </row>
    <row r="647" spans="1:65" s="14" customFormat="1" ht="11.25">
      <c r="B647" s="212"/>
      <c r="C647" s="213"/>
      <c r="D647" s="203" t="s">
        <v>164</v>
      </c>
      <c r="E647" s="214" t="s">
        <v>1</v>
      </c>
      <c r="F647" s="215" t="s">
        <v>557</v>
      </c>
      <c r="G647" s="213"/>
      <c r="H647" s="216">
        <v>2.48</v>
      </c>
      <c r="I647" s="217"/>
      <c r="J647" s="213"/>
      <c r="K647" s="213"/>
      <c r="L647" s="218"/>
      <c r="M647" s="219"/>
      <c r="N647" s="220"/>
      <c r="O647" s="220"/>
      <c r="P647" s="220"/>
      <c r="Q647" s="220"/>
      <c r="R647" s="220"/>
      <c r="S647" s="220"/>
      <c r="T647" s="221"/>
      <c r="AT647" s="222" t="s">
        <v>164</v>
      </c>
      <c r="AU647" s="222" t="s">
        <v>90</v>
      </c>
      <c r="AV647" s="14" t="s">
        <v>90</v>
      </c>
      <c r="AW647" s="14" t="s">
        <v>34</v>
      </c>
      <c r="AX647" s="14" t="s">
        <v>80</v>
      </c>
      <c r="AY647" s="222" t="s">
        <v>155</v>
      </c>
    </row>
    <row r="648" spans="1:65" s="16" customFormat="1" ht="11.25">
      <c r="B648" s="234"/>
      <c r="C648" s="235"/>
      <c r="D648" s="203" t="s">
        <v>164</v>
      </c>
      <c r="E648" s="236" t="s">
        <v>1</v>
      </c>
      <c r="F648" s="237" t="s">
        <v>415</v>
      </c>
      <c r="G648" s="235"/>
      <c r="H648" s="238">
        <v>2.48</v>
      </c>
      <c r="I648" s="239"/>
      <c r="J648" s="235"/>
      <c r="K648" s="235"/>
      <c r="L648" s="240"/>
      <c r="M648" s="241"/>
      <c r="N648" s="242"/>
      <c r="O648" s="242"/>
      <c r="P648" s="242"/>
      <c r="Q648" s="242"/>
      <c r="R648" s="242"/>
      <c r="S648" s="242"/>
      <c r="T648" s="243"/>
      <c r="AT648" s="244" t="s">
        <v>164</v>
      </c>
      <c r="AU648" s="244" t="s">
        <v>90</v>
      </c>
      <c r="AV648" s="16" t="s">
        <v>179</v>
      </c>
      <c r="AW648" s="16" t="s">
        <v>34</v>
      </c>
      <c r="AX648" s="16" t="s">
        <v>80</v>
      </c>
      <c r="AY648" s="244" t="s">
        <v>155</v>
      </c>
    </row>
    <row r="649" spans="1:65" s="15" customFormat="1" ht="11.25">
      <c r="B649" s="223"/>
      <c r="C649" s="224"/>
      <c r="D649" s="203" t="s">
        <v>164</v>
      </c>
      <c r="E649" s="225" t="s">
        <v>1</v>
      </c>
      <c r="F649" s="226" t="s">
        <v>171</v>
      </c>
      <c r="G649" s="224"/>
      <c r="H649" s="227">
        <v>60.9</v>
      </c>
      <c r="I649" s="228"/>
      <c r="J649" s="224"/>
      <c r="K649" s="224"/>
      <c r="L649" s="229"/>
      <c r="M649" s="230"/>
      <c r="N649" s="231"/>
      <c r="O649" s="231"/>
      <c r="P649" s="231"/>
      <c r="Q649" s="231"/>
      <c r="R649" s="231"/>
      <c r="S649" s="231"/>
      <c r="T649" s="232"/>
      <c r="AT649" s="233" t="s">
        <v>164</v>
      </c>
      <c r="AU649" s="233" t="s">
        <v>90</v>
      </c>
      <c r="AV649" s="15" t="s">
        <v>162</v>
      </c>
      <c r="AW649" s="15" t="s">
        <v>34</v>
      </c>
      <c r="AX649" s="15" t="s">
        <v>88</v>
      </c>
      <c r="AY649" s="233" t="s">
        <v>155</v>
      </c>
    </row>
    <row r="650" spans="1:65" s="2" customFormat="1" ht="14.45" customHeight="1">
      <c r="A650" s="35"/>
      <c r="B650" s="36"/>
      <c r="C650" s="246" t="s">
        <v>582</v>
      </c>
      <c r="D650" s="246" t="s">
        <v>583</v>
      </c>
      <c r="E650" s="247" t="s">
        <v>584</v>
      </c>
      <c r="F650" s="248" t="s">
        <v>585</v>
      </c>
      <c r="G650" s="249" t="s">
        <v>98</v>
      </c>
      <c r="H650" s="250">
        <v>1.8140000000000001</v>
      </c>
      <c r="I650" s="251"/>
      <c r="J650" s="252">
        <f>ROUND(I650*H650,2)</f>
        <v>0</v>
      </c>
      <c r="K650" s="248" t="s">
        <v>161</v>
      </c>
      <c r="L650" s="253"/>
      <c r="M650" s="254" t="s">
        <v>1</v>
      </c>
      <c r="N650" s="255" t="s">
        <v>45</v>
      </c>
      <c r="O650" s="72"/>
      <c r="P650" s="197">
        <f>O650*H650</f>
        <v>0</v>
      </c>
      <c r="Q650" s="197">
        <v>0.55000000000000004</v>
      </c>
      <c r="R650" s="197">
        <f>Q650*H650</f>
        <v>0.99770000000000014</v>
      </c>
      <c r="S650" s="197">
        <v>0</v>
      </c>
      <c r="T650" s="198">
        <f>S650*H650</f>
        <v>0</v>
      </c>
      <c r="U650" s="35"/>
      <c r="V650" s="35"/>
      <c r="W650" s="35"/>
      <c r="X650" s="35"/>
      <c r="Y650" s="35"/>
      <c r="Z650" s="35"/>
      <c r="AA650" s="35"/>
      <c r="AB650" s="35"/>
      <c r="AC650" s="35"/>
      <c r="AD650" s="35"/>
      <c r="AE650" s="35"/>
      <c r="AR650" s="199" t="s">
        <v>336</v>
      </c>
      <c r="AT650" s="199" t="s">
        <v>583</v>
      </c>
      <c r="AU650" s="199" t="s">
        <v>90</v>
      </c>
      <c r="AY650" s="18" t="s">
        <v>155</v>
      </c>
      <c r="BE650" s="200">
        <f>IF(N650="základní",J650,0)</f>
        <v>0</v>
      </c>
      <c r="BF650" s="200">
        <f>IF(N650="snížená",J650,0)</f>
        <v>0</v>
      </c>
      <c r="BG650" s="200">
        <f>IF(N650="zákl. přenesená",J650,0)</f>
        <v>0</v>
      </c>
      <c r="BH650" s="200">
        <f>IF(N650="sníž. přenesená",J650,0)</f>
        <v>0</v>
      </c>
      <c r="BI650" s="200">
        <f>IF(N650="nulová",J650,0)</f>
        <v>0</v>
      </c>
      <c r="BJ650" s="18" t="s">
        <v>88</v>
      </c>
      <c r="BK650" s="200">
        <f>ROUND(I650*H650,2)</f>
        <v>0</v>
      </c>
      <c r="BL650" s="18" t="s">
        <v>254</v>
      </c>
      <c r="BM650" s="199" t="s">
        <v>586</v>
      </c>
    </row>
    <row r="651" spans="1:65" s="13" customFormat="1" ht="11.25">
      <c r="B651" s="201"/>
      <c r="C651" s="202"/>
      <c r="D651" s="203" t="s">
        <v>164</v>
      </c>
      <c r="E651" s="204" t="s">
        <v>1</v>
      </c>
      <c r="F651" s="205" t="s">
        <v>349</v>
      </c>
      <c r="G651" s="202"/>
      <c r="H651" s="204" t="s">
        <v>1</v>
      </c>
      <c r="I651" s="206"/>
      <c r="J651" s="202"/>
      <c r="K651" s="202"/>
      <c r="L651" s="207"/>
      <c r="M651" s="208"/>
      <c r="N651" s="209"/>
      <c r="O651" s="209"/>
      <c r="P651" s="209"/>
      <c r="Q651" s="209"/>
      <c r="R651" s="209"/>
      <c r="S651" s="209"/>
      <c r="T651" s="210"/>
      <c r="AT651" s="211" t="s">
        <v>164</v>
      </c>
      <c r="AU651" s="211" t="s">
        <v>90</v>
      </c>
      <c r="AV651" s="13" t="s">
        <v>88</v>
      </c>
      <c r="AW651" s="13" t="s">
        <v>34</v>
      </c>
      <c r="AX651" s="13" t="s">
        <v>80</v>
      </c>
      <c r="AY651" s="211" t="s">
        <v>155</v>
      </c>
    </row>
    <row r="652" spans="1:65" s="14" customFormat="1" ht="11.25">
      <c r="B652" s="212"/>
      <c r="C652" s="213"/>
      <c r="D652" s="203" t="s">
        <v>164</v>
      </c>
      <c r="E652" s="214" t="s">
        <v>1</v>
      </c>
      <c r="F652" s="215" t="s">
        <v>587</v>
      </c>
      <c r="G652" s="213"/>
      <c r="H652" s="216">
        <v>2.7E-2</v>
      </c>
      <c r="I652" s="217"/>
      <c r="J652" s="213"/>
      <c r="K652" s="213"/>
      <c r="L652" s="218"/>
      <c r="M652" s="219"/>
      <c r="N652" s="220"/>
      <c r="O652" s="220"/>
      <c r="P652" s="220"/>
      <c r="Q652" s="220"/>
      <c r="R652" s="220"/>
      <c r="S652" s="220"/>
      <c r="T652" s="221"/>
      <c r="AT652" s="222" t="s">
        <v>164</v>
      </c>
      <c r="AU652" s="222" t="s">
        <v>90</v>
      </c>
      <c r="AV652" s="14" t="s">
        <v>90</v>
      </c>
      <c r="AW652" s="14" t="s">
        <v>34</v>
      </c>
      <c r="AX652" s="14" t="s">
        <v>80</v>
      </c>
      <c r="AY652" s="222" t="s">
        <v>155</v>
      </c>
    </row>
    <row r="653" spans="1:65" s="14" customFormat="1" ht="11.25">
      <c r="B653" s="212"/>
      <c r="C653" s="213"/>
      <c r="D653" s="203" t="s">
        <v>164</v>
      </c>
      <c r="E653" s="214" t="s">
        <v>1</v>
      </c>
      <c r="F653" s="215" t="s">
        <v>588</v>
      </c>
      <c r="G653" s="213"/>
      <c r="H653" s="216">
        <v>0.14299999999999999</v>
      </c>
      <c r="I653" s="217"/>
      <c r="J653" s="213"/>
      <c r="K653" s="213"/>
      <c r="L653" s="218"/>
      <c r="M653" s="219"/>
      <c r="N653" s="220"/>
      <c r="O653" s="220"/>
      <c r="P653" s="220"/>
      <c r="Q653" s="220"/>
      <c r="R653" s="220"/>
      <c r="S653" s="220"/>
      <c r="T653" s="221"/>
      <c r="AT653" s="222" t="s">
        <v>164</v>
      </c>
      <c r="AU653" s="222" t="s">
        <v>90</v>
      </c>
      <c r="AV653" s="14" t="s">
        <v>90</v>
      </c>
      <c r="AW653" s="14" t="s">
        <v>34</v>
      </c>
      <c r="AX653" s="14" t="s">
        <v>80</v>
      </c>
      <c r="AY653" s="222" t="s">
        <v>155</v>
      </c>
    </row>
    <row r="654" spans="1:65" s="14" customFormat="1" ht="11.25">
      <c r="B654" s="212"/>
      <c r="C654" s="213"/>
      <c r="D654" s="203" t="s">
        <v>164</v>
      </c>
      <c r="E654" s="214" t="s">
        <v>1</v>
      </c>
      <c r="F654" s="215" t="s">
        <v>589</v>
      </c>
      <c r="G654" s="213"/>
      <c r="H654" s="216">
        <v>4.7E-2</v>
      </c>
      <c r="I654" s="217"/>
      <c r="J654" s="213"/>
      <c r="K654" s="213"/>
      <c r="L654" s="218"/>
      <c r="M654" s="219"/>
      <c r="N654" s="220"/>
      <c r="O654" s="220"/>
      <c r="P654" s="220"/>
      <c r="Q654" s="220"/>
      <c r="R654" s="220"/>
      <c r="S654" s="220"/>
      <c r="T654" s="221"/>
      <c r="AT654" s="222" t="s">
        <v>164</v>
      </c>
      <c r="AU654" s="222" t="s">
        <v>90</v>
      </c>
      <c r="AV654" s="14" t="s">
        <v>90</v>
      </c>
      <c r="AW654" s="14" t="s">
        <v>34</v>
      </c>
      <c r="AX654" s="14" t="s">
        <v>80</v>
      </c>
      <c r="AY654" s="222" t="s">
        <v>155</v>
      </c>
    </row>
    <row r="655" spans="1:65" s="16" customFormat="1" ht="11.25">
      <c r="B655" s="234"/>
      <c r="C655" s="235"/>
      <c r="D655" s="203" t="s">
        <v>164</v>
      </c>
      <c r="E655" s="236" t="s">
        <v>1</v>
      </c>
      <c r="F655" s="237" t="s">
        <v>415</v>
      </c>
      <c r="G655" s="235"/>
      <c r="H655" s="238">
        <v>0.217</v>
      </c>
      <c r="I655" s="239"/>
      <c r="J655" s="235"/>
      <c r="K655" s="235"/>
      <c r="L655" s="240"/>
      <c r="M655" s="241"/>
      <c r="N655" s="242"/>
      <c r="O655" s="242"/>
      <c r="P655" s="242"/>
      <c r="Q655" s="242"/>
      <c r="R655" s="242"/>
      <c r="S655" s="242"/>
      <c r="T655" s="243"/>
      <c r="AT655" s="244" t="s">
        <v>164</v>
      </c>
      <c r="AU655" s="244" t="s">
        <v>90</v>
      </c>
      <c r="AV655" s="16" t="s">
        <v>179</v>
      </c>
      <c r="AW655" s="16" t="s">
        <v>34</v>
      </c>
      <c r="AX655" s="16" t="s">
        <v>80</v>
      </c>
      <c r="AY655" s="244" t="s">
        <v>155</v>
      </c>
    </row>
    <row r="656" spans="1:65" s="14" customFormat="1" ht="11.25">
      <c r="B656" s="212"/>
      <c r="C656" s="213"/>
      <c r="D656" s="203" t="s">
        <v>164</v>
      </c>
      <c r="E656" s="214" t="s">
        <v>1</v>
      </c>
      <c r="F656" s="215" t="s">
        <v>590</v>
      </c>
      <c r="G656" s="213"/>
      <c r="H656" s="216">
        <v>0.42099999999999999</v>
      </c>
      <c r="I656" s="217"/>
      <c r="J656" s="213"/>
      <c r="K656" s="213"/>
      <c r="L656" s="218"/>
      <c r="M656" s="219"/>
      <c r="N656" s="220"/>
      <c r="O656" s="220"/>
      <c r="P656" s="220"/>
      <c r="Q656" s="220"/>
      <c r="R656" s="220"/>
      <c r="S656" s="220"/>
      <c r="T656" s="221"/>
      <c r="AT656" s="222" t="s">
        <v>164</v>
      </c>
      <c r="AU656" s="222" t="s">
        <v>90</v>
      </c>
      <c r="AV656" s="14" t="s">
        <v>90</v>
      </c>
      <c r="AW656" s="14" t="s">
        <v>34</v>
      </c>
      <c r="AX656" s="14" t="s">
        <v>80</v>
      </c>
      <c r="AY656" s="222" t="s">
        <v>155</v>
      </c>
    </row>
    <row r="657" spans="1:65" s="14" customFormat="1" ht="11.25">
      <c r="B657" s="212"/>
      <c r="C657" s="213"/>
      <c r="D657" s="203" t="s">
        <v>164</v>
      </c>
      <c r="E657" s="214" t="s">
        <v>1</v>
      </c>
      <c r="F657" s="215" t="s">
        <v>591</v>
      </c>
      <c r="G657" s="213"/>
      <c r="H657" s="216">
        <v>0.33200000000000002</v>
      </c>
      <c r="I657" s="217"/>
      <c r="J657" s="213"/>
      <c r="K657" s="213"/>
      <c r="L657" s="218"/>
      <c r="M657" s="219"/>
      <c r="N657" s="220"/>
      <c r="O657" s="220"/>
      <c r="P657" s="220"/>
      <c r="Q657" s="220"/>
      <c r="R657" s="220"/>
      <c r="S657" s="220"/>
      <c r="T657" s="221"/>
      <c r="AT657" s="222" t="s">
        <v>164</v>
      </c>
      <c r="AU657" s="222" t="s">
        <v>90</v>
      </c>
      <c r="AV657" s="14" t="s">
        <v>90</v>
      </c>
      <c r="AW657" s="14" t="s">
        <v>34</v>
      </c>
      <c r="AX657" s="14" t="s">
        <v>80</v>
      </c>
      <c r="AY657" s="222" t="s">
        <v>155</v>
      </c>
    </row>
    <row r="658" spans="1:65" s="14" customFormat="1" ht="11.25">
      <c r="B658" s="212"/>
      <c r="C658" s="213"/>
      <c r="D658" s="203" t="s">
        <v>164</v>
      </c>
      <c r="E658" s="214" t="s">
        <v>1</v>
      </c>
      <c r="F658" s="215" t="s">
        <v>592</v>
      </c>
      <c r="G658" s="213"/>
      <c r="H658" s="216">
        <v>0.21099999999999999</v>
      </c>
      <c r="I658" s="217"/>
      <c r="J658" s="213"/>
      <c r="K658" s="213"/>
      <c r="L658" s="218"/>
      <c r="M658" s="219"/>
      <c r="N658" s="220"/>
      <c r="O658" s="220"/>
      <c r="P658" s="220"/>
      <c r="Q658" s="220"/>
      <c r="R658" s="220"/>
      <c r="S658" s="220"/>
      <c r="T658" s="221"/>
      <c r="AT658" s="222" t="s">
        <v>164</v>
      </c>
      <c r="AU658" s="222" t="s">
        <v>90</v>
      </c>
      <c r="AV658" s="14" t="s">
        <v>90</v>
      </c>
      <c r="AW658" s="14" t="s">
        <v>34</v>
      </c>
      <c r="AX658" s="14" t="s">
        <v>80</v>
      </c>
      <c r="AY658" s="222" t="s">
        <v>155</v>
      </c>
    </row>
    <row r="659" spans="1:65" s="14" customFormat="1" ht="11.25">
      <c r="B659" s="212"/>
      <c r="C659" s="213"/>
      <c r="D659" s="203" t="s">
        <v>164</v>
      </c>
      <c r="E659" s="214" t="s">
        <v>1</v>
      </c>
      <c r="F659" s="215" t="s">
        <v>593</v>
      </c>
      <c r="G659" s="213"/>
      <c r="H659" s="216">
        <v>0.126</v>
      </c>
      <c r="I659" s="217"/>
      <c r="J659" s="213"/>
      <c r="K659" s="213"/>
      <c r="L659" s="218"/>
      <c r="M659" s="219"/>
      <c r="N659" s="220"/>
      <c r="O659" s="220"/>
      <c r="P659" s="220"/>
      <c r="Q659" s="220"/>
      <c r="R659" s="220"/>
      <c r="S659" s="220"/>
      <c r="T659" s="221"/>
      <c r="AT659" s="222" t="s">
        <v>164</v>
      </c>
      <c r="AU659" s="222" t="s">
        <v>90</v>
      </c>
      <c r="AV659" s="14" t="s">
        <v>90</v>
      </c>
      <c r="AW659" s="14" t="s">
        <v>34</v>
      </c>
      <c r="AX659" s="14" t="s">
        <v>80</v>
      </c>
      <c r="AY659" s="222" t="s">
        <v>155</v>
      </c>
    </row>
    <row r="660" spans="1:65" s="16" customFormat="1" ht="11.25">
      <c r="B660" s="234"/>
      <c r="C660" s="235"/>
      <c r="D660" s="203" t="s">
        <v>164</v>
      </c>
      <c r="E660" s="236" t="s">
        <v>1</v>
      </c>
      <c r="F660" s="237" t="s">
        <v>415</v>
      </c>
      <c r="G660" s="235"/>
      <c r="H660" s="238">
        <v>1.0900000000000001</v>
      </c>
      <c r="I660" s="239"/>
      <c r="J660" s="235"/>
      <c r="K660" s="235"/>
      <c r="L660" s="240"/>
      <c r="M660" s="241"/>
      <c r="N660" s="242"/>
      <c r="O660" s="242"/>
      <c r="P660" s="242"/>
      <c r="Q660" s="242"/>
      <c r="R660" s="242"/>
      <c r="S660" s="242"/>
      <c r="T660" s="243"/>
      <c r="AT660" s="244" t="s">
        <v>164</v>
      </c>
      <c r="AU660" s="244" t="s">
        <v>90</v>
      </c>
      <c r="AV660" s="16" t="s">
        <v>179</v>
      </c>
      <c r="AW660" s="16" t="s">
        <v>34</v>
      </c>
      <c r="AX660" s="16" t="s">
        <v>80</v>
      </c>
      <c r="AY660" s="244" t="s">
        <v>155</v>
      </c>
    </row>
    <row r="661" spans="1:65" s="14" customFormat="1" ht="11.25">
      <c r="B661" s="212"/>
      <c r="C661" s="213"/>
      <c r="D661" s="203" t="s">
        <v>164</v>
      </c>
      <c r="E661" s="214" t="s">
        <v>1</v>
      </c>
      <c r="F661" s="215" t="s">
        <v>594</v>
      </c>
      <c r="G661" s="213"/>
      <c r="H661" s="216">
        <v>5.6000000000000001E-2</v>
      </c>
      <c r="I661" s="217"/>
      <c r="J661" s="213"/>
      <c r="K661" s="213"/>
      <c r="L661" s="218"/>
      <c r="M661" s="219"/>
      <c r="N661" s="220"/>
      <c r="O661" s="220"/>
      <c r="P661" s="220"/>
      <c r="Q661" s="220"/>
      <c r="R661" s="220"/>
      <c r="S661" s="220"/>
      <c r="T661" s="221"/>
      <c r="AT661" s="222" t="s">
        <v>164</v>
      </c>
      <c r="AU661" s="222" t="s">
        <v>90</v>
      </c>
      <c r="AV661" s="14" t="s">
        <v>90</v>
      </c>
      <c r="AW661" s="14" t="s">
        <v>34</v>
      </c>
      <c r="AX661" s="14" t="s">
        <v>80</v>
      </c>
      <c r="AY661" s="222" t="s">
        <v>155</v>
      </c>
    </row>
    <row r="662" spans="1:65" s="16" customFormat="1" ht="11.25">
      <c r="B662" s="234"/>
      <c r="C662" s="235"/>
      <c r="D662" s="203" t="s">
        <v>164</v>
      </c>
      <c r="E662" s="236" t="s">
        <v>1</v>
      </c>
      <c r="F662" s="237" t="s">
        <v>415</v>
      </c>
      <c r="G662" s="235"/>
      <c r="H662" s="238">
        <v>5.6000000000000001E-2</v>
      </c>
      <c r="I662" s="239"/>
      <c r="J662" s="235"/>
      <c r="K662" s="235"/>
      <c r="L662" s="240"/>
      <c r="M662" s="241"/>
      <c r="N662" s="242"/>
      <c r="O662" s="242"/>
      <c r="P662" s="242"/>
      <c r="Q662" s="242"/>
      <c r="R662" s="242"/>
      <c r="S662" s="242"/>
      <c r="T662" s="243"/>
      <c r="AT662" s="244" t="s">
        <v>164</v>
      </c>
      <c r="AU662" s="244" t="s">
        <v>90</v>
      </c>
      <c r="AV662" s="16" t="s">
        <v>179</v>
      </c>
      <c r="AW662" s="16" t="s">
        <v>34</v>
      </c>
      <c r="AX662" s="16" t="s">
        <v>80</v>
      </c>
      <c r="AY662" s="244" t="s">
        <v>155</v>
      </c>
    </row>
    <row r="663" spans="1:65" s="14" customFormat="1" ht="11.25">
      <c r="B663" s="212"/>
      <c r="C663" s="213"/>
      <c r="D663" s="203" t="s">
        <v>164</v>
      </c>
      <c r="E663" s="214" t="s">
        <v>1</v>
      </c>
      <c r="F663" s="215" t="s">
        <v>595</v>
      </c>
      <c r="G663" s="213"/>
      <c r="H663" s="216">
        <v>0.36499999999999999</v>
      </c>
      <c r="I663" s="217"/>
      <c r="J663" s="213"/>
      <c r="K663" s="213"/>
      <c r="L663" s="218"/>
      <c r="M663" s="219"/>
      <c r="N663" s="220"/>
      <c r="O663" s="220"/>
      <c r="P663" s="220"/>
      <c r="Q663" s="220"/>
      <c r="R663" s="220"/>
      <c r="S663" s="220"/>
      <c r="T663" s="221"/>
      <c r="AT663" s="222" t="s">
        <v>164</v>
      </c>
      <c r="AU663" s="222" t="s">
        <v>90</v>
      </c>
      <c r="AV663" s="14" t="s">
        <v>90</v>
      </c>
      <c r="AW663" s="14" t="s">
        <v>34</v>
      </c>
      <c r="AX663" s="14" t="s">
        <v>80</v>
      </c>
      <c r="AY663" s="222" t="s">
        <v>155</v>
      </c>
    </row>
    <row r="664" spans="1:65" s="16" customFormat="1" ht="11.25">
      <c r="B664" s="234"/>
      <c r="C664" s="235"/>
      <c r="D664" s="203" t="s">
        <v>164</v>
      </c>
      <c r="E664" s="236" t="s">
        <v>1</v>
      </c>
      <c r="F664" s="237" t="s">
        <v>415</v>
      </c>
      <c r="G664" s="235"/>
      <c r="H664" s="238">
        <v>0.36499999999999999</v>
      </c>
      <c r="I664" s="239"/>
      <c r="J664" s="235"/>
      <c r="K664" s="235"/>
      <c r="L664" s="240"/>
      <c r="M664" s="241"/>
      <c r="N664" s="242"/>
      <c r="O664" s="242"/>
      <c r="P664" s="242"/>
      <c r="Q664" s="242"/>
      <c r="R664" s="242"/>
      <c r="S664" s="242"/>
      <c r="T664" s="243"/>
      <c r="AT664" s="244" t="s">
        <v>164</v>
      </c>
      <c r="AU664" s="244" t="s">
        <v>90</v>
      </c>
      <c r="AV664" s="16" t="s">
        <v>179</v>
      </c>
      <c r="AW664" s="16" t="s">
        <v>34</v>
      </c>
      <c r="AX664" s="16" t="s">
        <v>80</v>
      </c>
      <c r="AY664" s="244" t="s">
        <v>155</v>
      </c>
    </row>
    <row r="665" spans="1:65" s="15" customFormat="1" ht="11.25">
      <c r="B665" s="223"/>
      <c r="C665" s="224"/>
      <c r="D665" s="203" t="s">
        <v>164</v>
      </c>
      <c r="E665" s="225" t="s">
        <v>1</v>
      </c>
      <c r="F665" s="226" t="s">
        <v>171</v>
      </c>
      <c r="G665" s="224"/>
      <c r="H665" s="227">
        <v>1.728</v>
      </c>
      <c r="I665" s="228"/>
      <c r="J665" s="224"/>
      <c r="K665" s="224"/>
      <c r="L665" s="229"/>
      <c r="M665" s="230"/>
      <c r="N665" s="231"/>
      <c r="O665" s="231"/>
      <c r="P665" s="231"/>
      <c r="Q665" s="231"/>
      <c r="R665" s="231"/>
      <c r="S665" s="231"/>
      <c r="T665" s="232"/>
      <c r="AT665" s="233" t="s">
        <v>164</v>
      </c>
      <c r="AU665" s="233" t="s">
        <v>90</v>
      </c>
      <c r="AV665" s="15" t="s">
        <v>162</v>
      </c>
      <c r="AW665" s="15" t="s">
        <v>34</v>
      </c>
      <c r="AX665" s="15" t="s">
        <v>88</v>
      </c>
      <c r="AY665" s="233" t="s">
        <v>155</v>
      </c>
    </row>
    <row r="666" spans="1:65" s="14" customFormat="1" ht="11.25">
      <c r="B666" s="212"/>
      <c r="C666" s="213"/>
      <c r="D666" s="203" t="s">
        <v>164</v>
      </c>
      <c r="E666" s="213"/>
      <c r="F666" s="215" t="s">
        <v>596</v>
      </c>
      <c r="G666" s="213"/>
      <c r="H666" s="216">
        <v>1.8140000000000001</v>
      </c>
      <c r="I666" s="217"/>
      <c r="J666" s="213"/>
      <c r="K666" s="213"/>
      <c r="L666" s="218"/>
      <c r="M666" s="219"/>
      <c r="N666" s="220"/>
      <c r="O666" s="220"/>
      <c r="P666" s="220"/>
      <c r="Q666" s="220"/>
      <c r="R666" s="220"/>
      <c r="S666" s="220"/>
      <c r="T666" s="221"/>
      <c r="AT666" s="222" t="s">
        <v>164</v>
      </c>
      <c r="AU666" s="222" t="s">
        <v>90</v>
      </c>
      <c r="AV666" s="14" t="s">
        <v>90</v>
      </c>
      <c r="AW666" s="14" t="s">
        <v>4</v>
      </c>
      <c r="AX666" s="14" t="s">
        <v>88</v>
      </c>
      <c r="AY666" s="222" t="s">
        <v>155</v>
      </c>
    </row>
    <row r="667" spans="1:65" s="2" customFormat="1" ht="24.2" customHeight="1">
      <c r="A667" s="35"/>
      <c r="B667" s="36"/>
      <c r="C667" s="188" t="s">
        <v>597</v>
      </c>
      <c r="D667" s="188" t="s">
        <v>158</v>
      </c>
      <c r="E667" s="189" t="s">
        <v>598</v>
      </c>
      <c r="F667" s="190" t="s">
        <v>599</v>
      </c>
      <c r="G667" s="191" t="s">
        <v>379</v>
      </c>
      <c r="H667" s="192">
        <v>2.8</v>
      </c>
      <c r="I667" s="193"/>
      <c r="J667" s="194">
        <f>ROUND(I667*H667,2)</f>
        <v>0</v>
      </c>
      <c r="K667" s="190" t="s">
        <v>161</v>
      </c>
      <c r="L667" s="40"/>
      <c r="M667" s="195" t="s">
        <v>1</v>
      </c>
      <c r="N667" s="196" t="s">
        <v>45</v>
      </c>
      <c r="O667" s="72"/>
      <c r="P667" s="197">
        <f>O667*H667</f>
        <v>0</v>
      </c>
      <c r="Q667" s="197">
        <v>9.0000000000000006E-5</v>
      </c>
      <c r="R667" s="197">
        <f>Q667*H667</f>
        <v>2.52E-4</v>
      </c>
      <c r="S667" s="197">
        <v>0</v>
      </c>
      <c r="T667" s="198">
        <f>S667*H667</f>
        <v>0</v>
      </c>
      <c r="U667" s="35"/>
      <c r="V667" s="35"/>
      <c r="W667" s="35"/>
      <c r="X667" s="35"/>
      <c r="Y667" s="35"/>
      <c r="Z667" s="35"/>
      <c r="AA667" s="35"/>
      <c r="AB667" s="35"/>
      <c r="AC667" s="35"/>
      <c r="AD667" s="35"/>
      <c r="AE667" s="35"/>
      <c r="AR667" s="199" t="s">
        <v>254</v>
      </c>
      <c r="AT667" s="199" t="s">
        <v>158</v>
      </c>
      <c r="AU667" s="199" t="s">
        <v>90</v>
      </c>
      <c r="AY667" s="18" t="s">
        <v>155</v>
      </c>
      <c r="BE667" s="200">
        <f>IF(N667="základní",J667,0)</f>
        <v>0</v>
      </c>
      <c r="BF667" s="200">
        <f>IF(N667="snížená",J667,0)</f>
        <v>0</v>
      </c>
      <c r="BG667" s="200">
        <f>IF(N667="zákl. přenesená",J667,0)</f>
        <v>0</v>
      </c>
      <c r="BH667" s="200">
        <f>IF(N667="sníž. přenesená",J667,0)</f>
        <v>0</v>
      </c>
      <c r="BI667" s="200">
        <f>IF(N667="nulová",J667,0)</f>
        <v>0</v>
      </c>
      <c r="BJ667" s="18" t="s">
        <v>88</v>
      </c>
      <c r="BK667" s="200">
        <f>ROUND(I667*H667,2)</f>
        <v>0</v>
      </c>
      <c r="BL667" s="18" t="s">
        <v>254</v>
      </c>
      <c r="BM667" s="199" t="s">
        <v>600</v>
      </c>
    </row>
    <row r="668" spans="1:65" s="13" customFormat="1" ht="11.25">
      <c r="B668" s="201"/>
      <c r="C668" s="202"/>
      <c r="D668" s="203" t="s">
        <v>164</v>
      </c>
      <c r="E668" s="204" t="s">
        <v>1</v>
      </c>
      <c r="F668" s="205" t="s">
        <v>349</v>
      </c>
      <c r="G668" s="202"/>
      <c r="H668" s="204" t="s">
        <v>1</v>
      </c>
      <c r="I668" s="206"/>
      <c r="J668" s="202"/>
      <c r="K668" s="202"/>
      <c r="L668" s="207"/>
      <c r="M668" s="208"/>
      <c r="N668" s="209"/>
      <c r="O668" s="209"/>
      <c r="P668" s="209"/>
      <c r="Q668" s="209"/>
      <c r="R668" s="209"/>
      <c r="S668" s="209"/>
      <c r="T668" s="210"/>
      <c r="AT668" s="211" t="s">
        <v>164</v>
      </c>
      <c r="AU668" s="211" t="s">
        <v>90</v>
      </c>
      <c r="AV668" s="13" t="s">
        <v>88</v>
      </c>
      <c r="AW668" s="13" t="s">
        <v>34</v>
      </c>
      <c r="AX668" s="13" t="s">
        <v>80</v>
      </c>
      <c r="AY668" s="211" t="s">
        <v>155</v>
      </c>
    </row>
    <row r="669" spans="1:65" s="14" customFormat="1" ht="11.25">
      <c r="B669" s="212"/>
      <c r="C669" s="213"/>
      <c r="D669" s="203" t="s">
        <v>164</v>
      </c>
      <c r="E669" s="214" t="s">
        <v>1</v>
      </c>
      <c r="F669" s="215" t="s">
        <v>562</v>
      </c>
      <c r="G669" s="213"/>
      <c r="H669" s="216">
        <v>2.8</v>
      </c>
      <c r="I669" s="217"/>
      <c r="J669" s="213"/>
      <c r="K669" s="213"/>
      <c r="L669" s="218"/>
      <c r="M669" s="219"/>
      <c r="N669" s="220"/>
      <c r="O669" s="220"/>
      <c r="P669" s="220"/>
      <c r="Q669" s="220"/>
      <c r="R669" s="220"/>
      <c r="S669" s="220"/>
      <c r="T669" s="221"/>
      <c r="AT669" s="222" t="s">
        <v>164</v>
      </c>
      <c r="AU669" s="222" t="s">
        <v>90</v>
      </c>
      <c r="AV669" s="14" t="s">
        <v>90</v>
      </c>
      <c r="AW669" s="14" t="s">
        <v>34</v>
      </c>
      <c r="AX669" s="14" t="s">
        <v>80</v>
      </c>
      <c r="AY669" s="222" t="s">
        <v>155</v>
      </c>
    </row>
    <row r="670" spans="1:65" s="15" customFormat="1" ht="11.25">
      <c r="B670" s="223"/>
      <c r="C670" s="224"/>
      <c r="D670" s="203" t="s">
        <v>164</v>
      </c>
      <c r="E670" s="225" t="s">
        <v>1</v>
      </c>
      <c r="F670" s="226" t="s">
        <v>171</v>
      </c>
      <c r="G670" s="224"/>
      <c r="H670" s="227">
        <v>2.8</v>
      </c>
      <c r="I670" s="228"/>
      <c r="J670" s="224"/>
      <c r="K670" s="224"/>
      <c r="L670" s="229"/>
      <c r="M670" s="230"/>
      <c r="N670" s="231"/>
      <c r="O670" s="231"/>
      <c r="P670" s="231"/>
      <c r="Q670" s="231"/>
      <c r="R670" s="231"/>
      <c r="S670" s="231"/>
      <c r="T670" s="232"/>
      <c r="AT670" s="233" t="s">
        <v>164</v>
      </c>
      <c r="AU670" s="233" t="s">
        <v>90</v>
      </c>
      <c r="AV670" s="15" t="s">
        <v>162</v>
      </c>
      <c r="AW670" s="15" t="s">
        <v>34</v>
      </c>
      <c r="AX670" s="15" t="s">
        <v>88</v>
      </c>
      <c r="AY670" s="233" t="s">
        <v>155</v>
      </c>
    </row>
    <row r="671" spans="1:65" s="2" customFormat="1" ht="14.45" customHeight="1">
      <c r="A671" s="35"/>
      <c r="B671" s="36"/>
      <c r="C671" s="246" t="s">
        <v>601</v>
      </c>
      <c r="D671" s="246" t="s">
        <v>583</v>
      </c>
      <c r="E671" s="247" t="s">
        <v>602</v>
      </c>
      <c r="F671" s="248" t="s">
        <v>603</v>
      </c>
      <c r="G671" s="249" t="s">
        <v>98</v>
      </c>
      <c r="H671" s="250">
        <v>0.08</v>
      </c>
      <c r="I671" s="251"/>
      <c r="J671" s="252">
        <f>ROUND(I671*H671,2)</f>
        <v>0</v>
      </c>
      <c r="K671" s="248" t="s">
        <v>161</v>
      </c>
      <c r="L671" s="253"/>
      <c r="M671" s="254" t="s">
        <v>1</v>
      </c>
      <c r="N671" s="255" t="s">
        <v>45</v>
      </c>
      <c r="O671" s="72"/>
      <c r="P671" s="197">
        <f>O671*H671</f>
        <v>0</v>
      </c>
      <c r="Q671" s="197">
        <v>0.55000000000000004</v>
      </c>
      <c r="R671" s="197">
        <f>Q671*H671</f>
        <v>4.4000000000000004E-2</v>
      </c>
      <c r="S671" s="197">
        <v>0</v>
      </c>
      <c r="T671" s="198">
        <f>S671*H671</f>
        <v>0</v>
      </c>
      <c r="U671" s="35"/>
      <c r="V671" s="35"/>
      <c r="W671" s="35"/>
      <c r="X671" s="35"/>
      <c r="Y671" s="35"/>
      <c r="Z671" s="35"/>
      <c r="AA671" s="35"/>
      <c r="AB671" s="35"/>
      <c r="AC671" s="35"/>
      <c r="AD671" s="35"/>
      <c r="AE671" s="35"/>
      <c r="AR671" s="199" t="s">
        <v>336</v>
      </c>
      <c r="AT671" s="199" t="s">
        <v>583</v>
      </c>
      <c r="AU671" s="199" t="s">
        <v>90</v>
      </c>
      <c r="AY671" s="18" t="s">
        <v>155</v>
      </c>
      <c r="BE671" s="200">
        <f>IF(N671="základní",J671,0)</f>
        <v>0</v>
      </c>
      <c r="BF671" s="200">
        <f>IF(N671="snížená",J671,0)</f>
        <v>0</v>
      </c>
      <c r="BG671" s="200">
        <f>IF(N671="zákl. přenesená",J671,0)</f>
        <v>0</v>
      </c>
      <c r="BH671" s="200">
        <f>IF(N671="sníž. přenesená",J671,0)</f>
        <v>0</v>
      </c>
      <c r="BI671" s="200">
        <f>IF(N671="nulová",J671,0)</f>
        <v>0</v>
      </c>
      <c r="BJ671" s="18" t="s">
        <v>88</v>
      </c>
      <c r="BK671" s="200">
        <f>ROUND(I671*H671,2)</f>
        <v>0</v>
      </c>
      <c r="BL671" s="18" t="s">
        <v>254</v>
      </c>
      <c r="BM671" s="199" t="s">
        <v>604</v>
      </c>
    </row>
    <row r="672" spans="1:65" s="13" customFormat="1" ht="11.25">
      <c r="B672" s="201"/>
      <c r="C672" s="202"/>
      <c r="D672" s="203" t="s">
        <v>164</v>
      </c>
      <c r="E672" s="204" t="s">
        <v>1</v>
      </c>
      <c r="F672" s="205" t="s">
        <v>349</v>
      </c>
      <c r="G672" s="202"/>
      <c r="H672" s="204" t="s">
        <v>1</v>
      </c>
      <c r="I672" s="206"/>
      <c r="J672" s="202"/>
      <c r="K672" s="202"/>
      <c r="L672" s="207"/>
      <c r="M672" s="208"/>
      <c r="N672" s="209"/>
      <c r="O672" s="209"/>
      <c r="P672" s="209"/>
      <c r="Q672" s="209"/>
      <c r="R672" s="209"/>
      <c r="S672" s="209"/>
      <c r="T672" s="210"/>
      <c r="AT672" s="211" t="s">
        <v>164</v>
      </c>
      <c r="AU672" s="211" t="s">
        <v>90</v>
      </c>
      <c r="AV672" s="13" t="s">
        <v>88</v>
      </c>
      <c r="AW672" s="13" t="s">
        <v>34</v>
      </c>
      <c r="AX672" s="13" t="s">
        <v>80</v>
      </c>
      <c r="AY672" s="211" t="s">
        <v>155</v>
      </c>
    </row>
    <row r="673" spans="1:65" s="14" customFormat="1" ht="11.25">
      <c r="B673" s="212"/>
      <c r="C673" s="213"/>
      <c r="D673" s="203" t="s">
        <v>164</v>
      </c>
      <c r="E673" s="214" t="s">
        <v>1</v>
      </c>
      <c r="F673" s="215" t="s">
        <v>605</v>
      </c>
      <c r="G673" s="213"/>
      <c r="H673" s="216">
        <v>7.5999999999999998E-2</v>
      </c>
      <c r="I673" s="217"/>
      <c r="J673" s="213"/>
      <c r="K673" s="213"/>
      <c r="L673" s="218"/>
      <c r="M673" s="219"/>
      <c r="N673" s="220"/>
      <c r="O673" s="220"/>
      <c r="P673" s="220"/>
      <c r="Q673" s="220"/>
      <c r="R673" s="220"/>
      <c r="S673" s="220"/>
      <c r="T673" s="221"/>
      <c r="AT673" s="222" t="s">
        <v>164</v>
      </c>
      <c r="AU673" s="222" t="s">
        <v>90</v>
      </c>
      <c r="AV673" s="14" t="s">
        <v>90</v>
      </c>
      <c r="AW673" s="14" t="s">
        <v>34</v>
      </c>
      <c r="AX673" s="14" t="s">
        <v>80</v>
      </c>
      <c r="AY673" s="222" t="s">
        <v>155</v>
      </c>
    </row>
    <row r="674" spans="1:65" s="15" customFormat="1" ht="11.25">
      <c r="B674" s="223"/>
      <c r="C674" s="224"/>
      <c r="D674" s="203" t="s">
        <v>164</v>
      </c>
      <c r="E674" s="225" t="s">
        <v>1</v>
      </c>
      <c r="F674" s="226" t="s">
        <v>171</v>
      </c>
      <c r="G674" s="224"/>
      <c r="H674" s="227">
        <v>7.5999999999999998E-2</v>
      </c>
      <c r="I674" s="228"/>
      <c r="J674" s="224"/>
      <c r="K674" s="224"/>
      <c r="L674" s="229"/>
      <c r="M674" s="230"/>
      <c r="N674" s="231"/>
      <c r="O674" s="231"/>
      <c r="P674" s="231"/>
      <c r="Q674" s="231"/>
      <c r="R674" s="231"/>
      <c r="S674" s="231"/>
      <c r="T674" s="232"/>
      <c r="AT674" s="233" t="s">
        <v>164</v>
      </c>
      <c r="AU674" s="233" t="s">
        <v>90</v>
      </c>
      <c r="AV674" s="15" t="s">
        <v>162</v>
      </c>
      <c r="AW674" s="15" t="s">
        <v>34</v>
      </c>
      <c r="AX674" s="15" t="s">
        <v>88</v>
      </c>
      <c r="AY674" s="233" t="s">
        <v>155</v>
      </c>
    </row>
    <row r="675" spans="1:65" s="14" customFormat="1" ht="11.25">
      <c r="B675" s="212"/>
      <c r="C675" s="213"/>
      <c r="D675" s="203" t="s">
        <v>164</v>
      </c>
      <c r="E675" s="213"/>
      <c r="F675" s="215" t="s">
        <v>606</v>
      </c>
      <c r="G675" s="213"/>
      <c r="H675" s="216">
        <v>0.08</v>
      </c>
      <c r="I675" s="217"/>
      <c r="J675" s="213"/>
      <c r="K675" s="213"/>
      <c r="L675" s="218"/>
      <c r="M675" s="219"/>
      <c r="N675" s="220"/>
      <c r="O675" s="220"/>
      <c r="P675" s="220"/>
      <c r="Q675" s="220"/>
      <c r="R675" s="220"/>
      <c r="S675" s="220"/>
      <c r="T675" s="221"/>
      <c r="AT675" s="222" t="s">
        <v>164</v>
      </c>
      <c r="AU675" s="222" t="s">
        <v>90</v>
      </c>
      <c r="AV675" s="14" t="s">
        <v>90</v>
      </c>
      <c r="AW675" s="14" t="s">
        <v>4</v>
      </c>
      <c r="AX675" s="14" t="s">
        <v>88</v>
      </c>
      <c r="AY675" s="222" t="s">
        <v>155</v>
      </c>
    </row>
    <row r="676" spans="1:65" s="2" customFormat="1" ht="24.2" customHeight="1">
      <c r="A676" s="35"/>
      <c r="B676" s="36"/>
      <c r="C676" s="188" t="s">
        <v>607</v>
      </c>
      <c r="D676" s="188" t="s">
        <v>158</v>
      </c>
      <c r="E676" s="189" t="s">
        <v>608</v>
      </c>
      <c r="F676" s="190" t="s">
        <v>609</v>
      </c>
      <c r="G676" s="191" t="s">
        <v>379</v>
      </c>
      <c r="H676" s="192">
        <v>7.5</v>
      </c>
      <c r="I676" s="193"/>
      <c r="J676" s="194">
        <f>ROUND(I676*H676,2)</f>
        <v>0</v>
      </c>
      <c r="K676" s="190" t="s">
        <v>161</v>
      </c>
      <c r="L676" s="40"/>
      <c r="M676" s="195" t="s">
        <v>1</v>
      </c>
      <c r="N676" s="196" t="s">
        <v>45</v>
      </c>
      <c r="O676" s="72"/>
      <c r="P676" s="197">
        <f>O676*H676</f>
        <v>0</v>
      </c>
      <c r="Q676" s="197">
        <v>1E-4</v>
      </c>
      <c r="R676" s="197">
        <f>Q676*H676</f>
        <v>7.5000000000000002E-4</v>
      </c>
      <c r="S676" s="197">
        <v>0</v>
      </c>
      <c r="T676" s="198">
        <f>S676*H676</f>
        <v>0</v>
      </c>
      <c r="U676" s="35"/>
      <c r="V676" s="35"/>
      <c r="W676" s="35"/>
      <c r="X676" s="35"/>
      <c r="Y676" s="35"/>
      <c r="Z676" s="35"/>
      <c r="AA676" s="35"/>
      <c r="AB676" s="35"/>
      <c r="AC676" s="35"/>
      <c r="AD676" s="35"/>
      <c r="AE676" s="35"/>
      <c r="AR676" s="199" t="s">
        <v>254</v>
      </c>
      <c r="AT676" s="199" t="s">
        <v>158</v>
      </c>
      <c r="AU676" s="199" t="s">
        <v>90</v>
      </c>
      <c r="AY676" s="18" t="s">
        <v>155</v>
      </c>
      <c r="BE676" s="200">
        <f>IF(N676="základní",J676,0)</f>
        <v>0</v>
      </c>
      <c r="BF676" s="200">
        <f>IF(N676="snížená",J676,0)</f>
        <v>0</v>
      </c>
      <c r="BG676" s="200">
        <f>IF(N676="zákl. přenesená",J676,0)</f>
        <v>0</v>
      </c>
      <c r="BH676" s="200">
        <f>IF(N676="sníž. přenesená",J676,0)</f>
        <v>0</v>
      </c>
      <c r="BI676" s="200">
        <f>IF(N676="nulová",J676,0)</f>
        <v>0</v>
      </c>
      <c r="BJ676" s="18" t="s">
        <v>88</v>
      </c>
      <c r="BK676" s="200">
        <f>ROUND(I676*H676,2)</f>
        <v>0</v>
      </c>
      <c r="BL676" s="18" t="s">
        <v>254</v>
      </c>
      <c r="BM676" s="199" t="s">
        <v>610</v>
      </c>
    </row>
    <row r="677" spans="1:65" s="13" customFormat="1" ht="11.25">
      <c r="B677" s="201"/>
      <c r="C677" s="202"/>
      <c r="D677" s="203" t="s">
        <v>164</v>
      </c>
      <c r="E677" s="204" t="s">
        <v>1</v>
      </c>
      <c r="F677" s="205" t="s">
        <v>349</v>
      </c>
      <c r="G677" s="202"/>
      <c r="H677" s="204" t="s">
        <v>1</v>
      </c>
      <c r="I677" s="206"/>
      <c r="J677" s="202"/>
      <c r="K677" s="202"/>
      <c r="L677" s="207"/>
      <c r="M677" s="208"/>
      <c r="N677" s="209"/>
      <c r="O677" s="209"/>
      <c r="P677" s="209"/>
      <c r="Q677" s="209"/>
      <c r="R677" s="209"/>
      <c r="S677" s="209"/>
      <c r="T677" s="210"/>
      <c r="AT677" s="211" t="s">
        <v>164</v>
      </c>
      <c r="AU677" s="211" t="s">
        <v>90</v>
      </c>
      <c r="AV677" s="13" t="s">
        <v>88</v>
      </c>
      <c r="AW677" s="13" t="s">
        <v>34</v>
      </c>
      <c r="AX677" s="13" t="s">
        <v>80</v>
      </c>
      <c r="AY677" s="211" t="s">
        <v>155</v>
      </c>
    </row>
    <row r="678" spans="1:65" s="14" customFormat="1" ht="11.25">
      <c r="B678" s="212"/>
      <c r="C678" s="213"/>
      <c r="D678" s="203" t="s">
        <v>164</v>
      </c>
      <c r="E678" s="214" t="s">
        <v>1</v>
      </c>
      <c r="F678" s="215" t="s">
        <v>567</v>
      </c>
      <c r="G678" s="213"/>
      <c r="H678" s="216">
        <v>7.5</v>
      </c>
      <c r="I678" s="217"/>
      <c r="J678" s="213"/>
      <c r="K678" s="213"/>
      <c r="L678" s="218"/>
      <c r="M678" s="219"/>
      <c r="N678" s="220"/>
      <c r="O678" s="220"/>
      <c r="P678" s="220"/>
      <c r="Q678" s="220"/>
      <c r="R678" s="220"/>
      <c r="S678" s="220"/>
      <c r="T678" s="221"/>
      <c r="AT678" s="222" t="s">
        <v>164</v>
      </c>
      <c r="AU678" s="222" t="s">
        <v>90</v>
      </c>
      <c r="AV678" s="14" t="s">
        <v>90</v>
      </c>
      <c r="AW678" s="14" t="s">
        <v>34</v>
      </c>
      <c r="AX678" s="14" t="s">
        <v>80</v>
      </c>
      <c r="AY678" s="222" t="s">
        <v>155</v>
      </c>
    </row>
    <row r="679" spans="1:65" s="15" customFormat="1" ht="11.25">
      <c r="B679" s="223"/>
      <c r="C679" s="224"/>
      <c r="D679" s="203" t="s">
        <v>164</v>
      </c>
      <c r="E679" s="225" t="s">
        <v>1</v>
      </c>
      <c r="F679" s="226" t="s">
        <v>171</v>
      </c>
      <c r="G679" s="224"/>
      <c r="H679" s="227">
        <v>7.5</v>
      </c>
      <c r="I679" s="228"/>
      <c r="J679" s="224"/>
      <c r="K679" s="224"/>
      <c r="L679" s="229"/>
      <c r="M679" s="230"/>
      <c r="N679" s="231"/>
      <c r="O679" s="231"/>
      <c r="P679" s="231"/>
      <c r="Q679" s="231"/>
      <c r="R679" s="231"/>
      <c r="S679" s="231"/>
      <c r="T679" s="232"/>
      <c r="AT679" s="233" t="s">
        <v>164</v>
      </c>
      <c r="AU679" s="233" t="s">
        <v>90</v>
      </c>
      <c r="AV679" s="15" t="s">
        <v>162</v>
      </c>
      <c r="AW679" s="15" t="s">
        <v>34</v>
      </c>
      <c r="AX679" s="15" t="s">
        <v>88</v>
      </c>
      <c r="AY679" s="233" t="s">
        <v>155</v>
      </c>
    </row>
    <row r="680" spans="1:65" s="2" customFormat="1" ht="14.45" customHeight="1">
      <c r="A680" s="35"/>
      <c r="B680" s="36"/>
      <c r="C680" s="246" t="s">
        <v>611</v>
      </c>
      <c r="D680" s="246" t="s">
        <v>583</v>
      </c>
      <c r="E680" s="247" t="s">
        <v>612</v>
      </c>
      <c r="F680" s="248" t="s">
        <v>613</v>
      </c>
      <c r="G680" s="249" t="s">
        <v>98</v>
      </c>
      <c r="H680" s="250">
        <v>0.315</v>
      </c>
      <c r="I680" s="251"/>
      <c r="J680" s="252">
        <f>ROUND(I680*H680,2)</f>
        <v>0</v>
      </c>
      <c r="K680" s="248" t="s">
        <v>161</v>
      </c>
      <c r="L680" s="253"/>
      <c r="M680" s="254" t="s">
        <v>1</v>
      </c>
      <c r="N680" s="255" t="s">
        <v>45</v>
      </c>
      <c r="O680" s="72"/>
      <c r="P680" s="197">
        <f>O680*H680</f>
        <v>0</v>
      </c>
      <c r="Q680" s="197">
        <v>0.55000000000000004</v>
      </c>
      <c r="R680" s="197">
        <f>Q680*H680</f>
        <v>0.17325000000000002</v>
      </c>
      <c r="S680" s="197">
        <v>0</v>
      </c>
      <c r="T680" s="198">
        <f>S680*H680</f>
        <v>0</v>
      </c>
      <c r="U680" s="35"/>
      <c r="V680" s="35"/>
      <c r="W680" s="35"/>
      <c r="X680" s="35"/>
      <c r="Y680" s="35"/>
      <c r="Z680" s="35"/>
      <c r="AA680" s="35"/>
      <c r="AB680" s="35"/>
      <c r="AC680" s="35"/>
      <c r="AD680" s="35"/>
      <c r="AE680" s="35"/>
      <c r="AR680" s="199" t="s">
        <v>336</v>
      </c>
      <c r="AT680" s="199" t="s">
        <v>583</v>
      </c>
      <c r="AU680" s="199" t="s">
        <v>90</v>
      </c>
      <c r="AY680" s="18" t="s">
        <v>155</v>
      </c>
      <c r="BE680" s="200">
        <f>IF(N680="základní",J680,0)</f>
        <v>0</v>
      </c>
      <c r="BF680" s="200">
        <f>IF(N680="snížená",J680,0)</f>
        <v>0</v>
      </c>
      <c r="BG680" s="200">
        <f>IF(N680="zákl. přenesená",J680,0)</f>
        <v>0</v>
      </c>
      <c r="BH680" s="200">
        <f>IF(N680="sníž. přenesená",J680,0)</f>
        <v>0</v>
      </c>
      <c r="BI680" s="200">
        <f>IF(N680="nulová",J680,0)</f>
        <v>0</v>
      </c>
      <c r="BJ680" s="18" t="s">
        <v>88</v>
      </c>
      <c r="BK680" s="200">
        <f>ROUND(I680*H680,2)</f>
        <v>0</v>
      </c>
      <c r="BL680" s="18" t="s">
        <v>254</v>
      </c>
      <c r="BM680" s="199" t="s">
        <v>614</v>
      </c>
    </row>
    <row r="681" spans="1:65" s="13" customFormat="1" ht="11.25">
      <c r="B681" s="201"/>
      <c r="C681" s="202"/>
      <c r="D681" s="203" t="s">
        <v>164</v>
      </c>
      <c r="E681" s="204" t="s">
        <v>1</v>
      </c>
      <c r="F681" s="205" t="s">
        <v>349</v>
      </c>
      <c r="G681" s="202"/>
      <c r="H681" s="204" t="s">
        <v>1</v>
      </c>
      <c r="I681" s="206"/>
      <c r="J681" s="202"/>
      <c r="K681" s="202"/>
      <c r="L681" s="207"/>
      <c r="M681" s="208"/>
      <c r="N681" s="209"/>
      <c r="O681" s="209"/>
      <c r="P681" s="209"/>
      <c r="Q681" s="209"/>
      <c r="R681" s="209"/>
      <c r="S681" s="209"/>
      <c r="T681" s="210"/>
      <c r="AT681" s="211" t="s">
        <v>164</v>
      </c>
      <c r="AU681" s="211" t="s">
        <v>90</v>
      </c>
      <c r="AV681" s="13" t="s">
        <v>88</v>
      </c>
      <c r="AW681" s="13" t="s">
        <v>34</v>
      </c>
      <c r="AX681" s="13" t="s">
        <v>80</v>
      </c>
      <c r="AY681" s="211" t="s">
        <v>155</v>
      </c>
    </row>
    <row r="682" spans="1:65" s="14" customFormat="1" ht="11.25">
      <c r="B682" s="212"/>
      <c r="C682" s="213"/>
      <c r="D682" s="203" t="s">
        <v>164</v>
      </c>
      <c r="E682" s="214" t="s">
        <v>1</v>
      </c>
      <c r="F682" s="215" t="s">
        <v>615</v>
      </c>
      <c r="G682" s="213"/>
      <c r="H682" s="216">
        <v>0.3</v>
      </c>
      <c r="I682" s="217"/>
      <c r="J682" s="213"/>
      <c r="K682" s="213"/>
      <c r="L682" s="218"/>
      <c r="M682" s="219"/>
      <c r="N682" s="220"/>
      <c r="O682" s="220"/>
      <c r="P682" s="220"/>
      <c r="Q682" s="220"/>
      <c r="R682" s="220"/>
      <c r="S682" s="220"/>
      <c r="T682" s="221"/>
      <c r="AT682" s="222" t="s">
        <v>164</v>
      </c>
      <c r="AU682" s="222" t="s">
        <v>90</v>
      </c>
      <c r="AV682" s="14" t="s">
        <v>90</v>
      </c>
      <c r="AW682" s="14" t="s">
        <v>34</v>
      </c>
      <c r="AX682" s="14" t="s">
        <v>80</v>
      </c>
      <c r="AY682" s="222" t="s">
        <v>155</v>
      </c>
    </row>
    <row r="683" spans="1:65" s="15" customFormat="1" ht="11.25">
      <c r="B683" s="223"/>
      <c r="C683" s="224"/>
      <c r="D683" s="203" t="s">
        <v>164</v>
      </c>
      <c r="E683" s="225" t="s">
        <v>1</v>
      </c>
      <c r="F683" s="226" t="s">
        <v>171</v>
      </c>
      <c r="G683" s="224"/>
      <c r="H683" s="227">
        <v>0.3</v>
      </c>
      <c r="I683" s="228"/>
      <c r="J683" s="224"/>
      <c r="K683" s="224"/>
      <c r="L683" s="229"/>
      <c r="M683" s="230"/>
      <c r="N683" s="231"/>
      <c r="O683" s="231"/>
      <c r="P683" s="231"/>
      <c r="Q683" s="231"/>
      <c r="R683" s="231"/>
      <c r="S683" s="231"/>
      <c r="T683" s="232"/>
      <c r="AT683" s="233" t="s">
        <v>164</v>
      </c>
      <c r="AU683" s="233" t="s">
        <v>90</v>
      </c>
      <c r="AV683" s="15" t="s">
        <v>162</v>
      </c>
      <c r="AW683" s="15" t="s">
        <v>34</v>
      </c>
      <c r="AX683" s="15" t="s">
        <v>88</v>
      </c>
      <c r="AY683" s="233" t="s">
        <v>155</v>
      </c>
    </row>
    <row r="684" spans="1:65" s="14" customFormat="1" ht="11.25">
      <c r="B684" s="212"/>
      <c r="C684" s="213"/>
      <c r="D684" s="203" t="s">
        <v>164</v>
      </c>
      <c r="E684" s="213"/>
      <c r="F684" s="215" t="s">
        <v>616</v>
      </c>
      <c r="G684" s="213"/>
      <c r="H684" s="216">
        <v>0.315</v>
      </c>
      <c r="I684" s="217"/>
      <c r="J684" s="213"/>
      <c r="K684" s="213"/>
      <c r="L684" s="218"/>
      <c r="M684" s="219"/>
      <c r="N684" s="220"/>
      <c r="O684" s="220"/>
      <c r="P684" s="220"/>
      <c r="Q684" s="220"/>
      <c r="R684" s="220"/>
      <c r="S684" s="220"/>
      <c r="T684" s="221"/>
      <c r="AT684" s="222" t="s">
        <v>164</v>
      </c>
      <c r="AU684" s="222" t="s">
        <v>90</v>
      </c>
      <c r="AV684" s="14" t="s">
        <v>90</v>
      </c>
      <c r="AW684" s="14" t="s">
        <v>4</v>
      </c>
      <c r="AX684" s="14" t="s">
        <v>88</v>
      </c>
      <c r="AY684" s="222" t="s">
        <v>155</v>
      </c>
    </row>
    <row r="685" spans="1:65" s="2" customFormat="1" ht="24.2" customHeight="1">
      <c r="A685" s="35"/>
      <c r="B685" s="36"/>
      <c r="C685" s="188" t="s">
        <v>617</v>
      </c>
      <c r="D685" s="188" t="s">
        <v>158</v>
      </c>
      <c r="E685" s="189" t="s">
        <v>618</v>
      </c>
      <c r="F685" s="190" t="s">
        <v>619</v>
      </c>
      <c r="G685" s="191" t="s">
        <v>379</v>
      </c>
      <c r="H685" s="192">
        <v>2.2000000000000002</v>
      </c>
      <c r="I685" s="193"/>
      <c r="J685" s="194">
        <f>ROUND(I685*H685,2)</f>
        <v>0</v>
      </c>
      <c r="K685" s="190" t="s">
        <v>161</v>
      </c>
      <c r="L685" s="40"/>
      <c r="M685" s="195" t="s">
        <v>1</v>
      </c>
      <c r="N685" s="196" t="s">
        <v>45</v>
      </c>
      <c r="O685" s="72"/>
      <c r="P685" s="197">
        <f>O685*H685</f>
        <v>0</v>
      </c>
      <c r="Q685" s="197">
        <v>1E-4</v>
      </c>
      <c r="R685" s="197">
        <f>Q685*H685</f>
        <v>2.2000000000000003E-4</v>
      </c>
      <c r="S685" s="197">
        <v>0</v>
      </c>
      <c r="T685" s="198">
        <f>S685*H685</f>
        <v>0</v>
      </c>
      <c r="U685" s="35"/>
      <c r="V685" s="35"/>
      <c r="W685" s="35"/>
      <c r="X685" s="35"/>
      <c r="Y685" s="35"/>
      <c r="Z685" s="35"/>
      <c r="AA685" s="35"/>
      <c r="AB685" s="35"/>
      <c r="AC685" s="35"/>
      <c r="AD685" s="35"/>
      <c r="AE685" s="35"/>
      <c r="AR685" s="199" t="s">
        <v>254</v>
      </c>
      <c r="AT685" s="199" t="s">
        <v>158</v>
      </c>
      <c r="AU685" s="199" t="s">
        <v>90</v>
      </c>
      <c r="AY685" s="18" t="s">
        <v>155</v>
      </c>
      <c r="BE685" s="200">
        <f>IF(N685="základní",J685,0)</f>
        <v>0</v>
      </c>
      <c r="BF685" s="200">
        <f>IF(N685="snížená",J685,0)</f>
        <v>0</v>
      </c>
      <c r="BG685" s="200">
        <f>IF(N685="zákl. přenesená",J685,0)</f>
        <v>0</v>
      </c>
      <c r="BH685" s="200">
        <f>IF(N685="sníž. přenesená",J685,0)</f>
        <v>0</v>
      </c>
      <c r="BI685" s="200">
        <f>IF(N685="nulová",J685,0)</f>
        <v>0</v>
      </c>
      <c r="BJ685" s="18" t="s">
        <v>88</v>
      </c>
      <c r="BK685" s="200">
        <f>ROUND(I685*H685,2)</f>
        <v>0</v>
      </c>
      <c r="BL685" s="18" t="s">
        <v>254</v>
      </c>
      <c r="BM685" s="199" t="s">
        <v>620</v>
      </c>
    </row>
    <row r="686" spans="1:65" s="13" customFormat="1" ht="11.25">
      <c r="B686" s="201"/>
      <c r="C686" s="202"/>
      <c r="D686" s="203" t="s">
        <v>164</v>
      </c>
      <c r="E686" s="204" t="s">
        <v>1</v>
      </c>
      <c r="F686" s="205" t="s">
        <v>349</v>
      </c>
      <c r="G686" s="202"/>
      <c r="H686" s="204" t="s">
        <v>1</v>
      </c>
      <c r="I686" s="206"/>
      <c r="J686" s="202"/>
      <c r="K686" s="202"/>
      <c r="L686" s="207"/>
      <c r="M686" s="208"/>
      <c r="N686" s="209"/>
      <c r="O686" s="209"/>
      <c r="P686" s="209"/>
      <c r="Q686" s="209"/>
      <c r="R686" s="209"/>
      <c r="S686" s="209"/>
      <c r="T686" s="210"/>
      <c r="AT686" s="211" t="s">
        <v>164</v>
      </c>
      <c r="AU686" s="211" t="s">
        <v>90</v>
      </c>
      <c r="AV686" s="13" t="s">
        <v>88</v>
      </c>
      <c r="AW686" s="13" t="s">
        <v>34</v>
      </c>
      <c r="AX686" s="13" t="s">
        <v>80</v>
      </c>
      <c r="AY686" s="211" t="s">
        <v>155</v>
      </c>
    </row>
    <row r="687" spans="1:65" s="14" customFormat="1" ht="11.25">
      <c r="B687" s="212"/>
      <c r="C687" s="213"/>
      <c r="D687" s="203" t="s">
        <v>164</v>
      </c>
      <c r="E687" s="214" t="s">
        <v>1</v>
      </c>
      <c r="F687" s="215" t="s">
        <v>572</v>
      </c>
      <c r="G687" s="213"/>
      <c r="H687" s="216">
        <v>2.2000000000000002</v>
      </c>
      <c r="I687" s="217"/>
      <c r="J687" s="213"/>
      <c r="K687" s="213"/>
      <c r="L687" s="218"/>
      <c r="M687" s="219"/>
      <c r="N687" s="220"/>
      <c r="O687" s="220"/>
      <c r="P687" s="220"/>
      <c r="Q687" s="220"/>
      <c r="R687" s="220"/>
      <c r="S687" s="220"/>
      <c r="T687" s="221"/>
      <c r="AT687" s="222" t="s">
        <v>164</v>
      </c>
      <c r="AU687" s="222" t="s">
        <v>90</v>
      </c>
      <c r="AV687" s="14" t="s">
        <v>90</v>
      </c>
      <c r="AW687" s="14" t="s">
        <v>34</v>
      </c>
      <c r="AX687" s="14" t="s">
        <v>80</v>
      </c>
      <c r="AY687" s="222" t="s">
        <v>155</v>
      </c>
    </row>
    <row r="688" spans="1:65" s="15" customFormat="1" ht="11.25">
      <c r="B688" s="223"/>
      <c r="C688" s="224"/>
      <c r="D688" s="203" t="s">
        <v>164</v>
      </c>
      <c r="E688" s="225" t="s">
        <v>1</v>
      </c>
      <c r="F688" s="226" t="s">
        <v>171</v>
      </c>
      <c r="G688" s="224"/>
      <c r="H688" s="227">
        <v>2.2000000000000002</v>
      </c>
      <c r="I688" s="228"/>
      <c r="J688" s="224"/>
      <c r="K688" s="224"/>
      <c r="L688" s="229"/>
      <c r="M688" s="230"/>
      <c r="N688" s="231"/>
      <c r="O688" s="231"/>
      <c r="P688" s="231"/>
      <c r="Q688" s="231"/>
      <c r="R688" s="231"/>
      <c r="S688" s="231"/>
      <c r="T688" s="232"/>
      <c r="AT688" s="233" t="s">
        <v>164</v>
      </c>
      <c r="AU688" s="233" t="s">
        <v>90</v>
      </c>
      <c r="AV688" s="15" t="s">
        <v>162</v>
      </c>
      <c r="AW688" s="15" t="s">
        <v>34</v>
      </c>
      <c r="AX688" s="15" t="s">
        <v>88</v>
      </c>
      <c r="AY688" s="233" t="s">
        <v>155</v>
      </c>
    </row>
    <row r="689" spans="1:65" s="2" customFormat="1" ht="14.45" customHeight="1">
      <c r="A689" s="35"/>
      <c r="B689" s="36"/>
      <c r="C689" s="246" t="s">
        <v>621</v>
      </c>
      <c r="D689" s="246" t="s">
        <v>583</v>
      </c>
      <c r="E689" s="247" t="s">
        <v>622</v>
      </c>
      <c r="F689" s="248" t="s">
        <v>623</v>
      </c>
      <c r="G689" s="249" t="s">
        <v>98</v>
      </c>
      <c r="H689" s="250">
        <v>0.111</v>
      </c>
      <c r="I689" s="251"/>
      <c r="J689" s="252">
        <f>ROUND(I689*H689,2)</f>
        <v>0</v>
      </c>
      <c r="K689" s="248" t="s">
        <v>161</v>
      </c>
      <c r="L689" s="253"/>
      <c r="M689" s="254" t="s">
        <v>1</v>
      </c>
      <c r="N689" s="255" t="s">
        <v>45</v>
      </c>
      <c r="O689" s="72"/>
      <c r="P689" s="197">
        <f>O689*H689</f>
        <v>0</v>
      </c>
      <c r="Q689" s="197">
        <v>0.55000000000000004</v>
      </c>
      <c r="R689" s="197">
        <f>Q689*H689</f>
        <v>6.1050000000000007E-2</v>
      </c>
      <c r="S689" s="197">
        <v>0</v>
      </c>
      <c r="T689" s="198">
        <f>S689*H689</f>
        <v>0</v>
      </c>
      <c r="U689" s="35"/>
      <c r="V689" s="35"/>
      <c r="W689" s="35"/>
      <c r="X689" s="35"/>
      <c r="Y689" s="35"/>
      <c r="Z689" s="35"/>
      <c r="AA689" s="35"/>
      <c r="AB689" s="35"/>
      <c r="AC689" s="35"/>
      <c r="AD689" s="35"/>
      <c r="AE689" s="35"/>
      <c r="AR689" s="199" t="s">
        <v>336</v>
      </c>
      <c r="AT689" s="199" t="s">
        <v>583</v>
      </c>
      <c r="AU689" s="199" t="s">
        <v>90</v>
      </c>
      <c r="AY689" s="18" t="s">
        <v>155</v>
      </c>
      <c r="BE689" s="200">
        <f>IF(N689="základní",J689,0)</f>
        <v>0</v>
      </c>
      <c r="BF689" s="200">
        <f>IF(N689="snížená",J689,0)</f>
        <v>0</v>
      </c>
      <c r="BG689" s="200">
        <f>IF(N689="zákl. přenesená",J689,0)</f>
        <v>0</v>
      </c>
      <c r="BH689" s="200">
        <f>IF(N689="sníž. přenesená",J689,0)</f>
        <v>0</v>
      </c>
      <c r="BI689" s="200">
        <f>IF(N689="nulová",J689,0)</f>
        <v>0</v>
      </c>
      <c r="BJ689" s="18" t="s">
        <v>88</v>
      </c>
      <c r="BK689" s="200">
        <f>ROUND(I689*H689,2)</f>
        <v>0</v>
      </c>
      <c r="BL689" s="18" t="s">
        <v>254</v>
      </c>
      <c r="BM689" s="199" t="s">
        <v>624</v>
      </c>
    </row>
    <row r="690" spans="1:65" s="13" customFormat="1" ht="11.25">
      <c r="B690" s="201"/>
      <c r="C690" s="202"/>
      <c r="D690" s="203" t="s">
        <v>164</v>
      </c>
      <c r="E690" s="204" t="s">
        <v>1</v>
      </c>
      <c r="F690" s="205" t="s">
        <v>349</v>
      </c>
      <c r="G690" s="202"/>
      <c r="H690" s="204" t="s">
        <v>1</v>
      </c>
      <c r="I690" s="206"/>
      <c r="J690" s="202"/>
      <c r="K690" s="202"/>
      <c r="L690" s="207"/>
      <c r="M690" s="208"/>
      <c r="N690" s="209"/>
      <c r="O690" s="209"/>
      <c r="P690" s="209"/>
      <c r="Q690" s="209"/>
      <c r="R690" s="209"/>
      <c r="S690" s="209"/>
      <c r="T690" s="210"/>
      <c r="AT690" s="211" t="s">
        <v>164</v>
      </c>
      <c r="AU690" s="211" t="s">
        <v>90</v>
      </c>
      <c r="AV690" s="13" t="s">
        <v>88</v>
      </c>
      <c r="AW690" s="13" t="s">
        <v>34</v>
      </c>
      <c r="AX690" s="13" t="s">
        <v>80</v>
      </c>
      <c r="AY690" s="211" t="s">
        <v>155</v>
      </c>
    </row>
    <row r="691" spans="1:65" s="14" customFormat="1" ht="11.25">
      <c r="B691" s="212"/>
      <c r="C691" s="213"/>
      <c r="D691" s="203" t="s">
        <v>164</v>
      </c>
      <c r="E691" s="214" t="s">
        <v>1</v>
      </c>
      <c r="F691" s="215" t="s">
        <v>625</v>
      </c>
      <c r="G691" s="213"/>
      <c r="H691" s="216">
        <v>0.106</v>
      </c>
      <c r="I691" s="217"/>
      <c r="J691" s="213"/>
      <c r="K691" s="213"/>
      <c r="L691" s="218"/>
      <c r="M691" s="219"/>
      <c r="N691" s="220"/>
      <c r="O691" s="220"/>
      <c r="P691" s="220"/>
      <c r="Q691" s="220"/>
      <c r="R691" s="220"/>
      <c r="S691" s="220"/>
      <c r="T691" s="221"/>
      <c r="AT691" s="222" t="s">
        <v>164</v>
      </c>
      <c r="AU691" s="222" t="s">
        <v>90</v>
      </c>
      <c r="AV691" s="14" t="s">
        <v>90</v>
      </c>
      <c r="AW691" s="14" t="s">
        <v>34</v>
      </c>
      <c r="AX691" s="14" t="s">
        <v>80</v>
      </c>
      <c r="AY691" s="222" t="s">
        <v>155</v>
      </c>
    </row>
    <row r="692" spans="1:65" s="15" customFormat="1" ht="11.25">
      <c r="B692" s="223"/>
      <c r="C692" s="224"/>
      <c r="D692" s="203" t="s">
        <v>164</v>
      </c>
      <c r="E692" s="225" t="s">
        <v>1</v>
      </c>
      <c r="F692" s="226" t="s">
        <v>171</v>
      </c>
      <c r="G692" s="224"/>
      <c r="H692" s="227">
        <v>0.106</v>
      </c>
      <c r="I692" s="228"/>
      <c r="J692" s="224"/>
      <c r="K692" s="224"/>
      <c r="L692" s="229"/>
      <c r="M692" s="230"/>
      <c r="N692" s="231"/>
      <c r="O692" s="231"/>
      <c r="P692" s="231"/>
      <c r="Q692" s="231"/>
      <c r="R692" s="231"/>
      <c r="S692" s="231"/>
      <c r="T692" s="232"/>
      <c r="AT692" s="233" t="s">
        <v>164</v>
      </c>
      <c r="AU692" s="233" t="s">
        <v>90</v>
      </c>
      <c r="AV692" s="15" t="s">
        <v>162</v>
      </c>
      <c r="AW692" s="15" t="s">
        <v>34</v>
      </c>
      <c r="AX692" s="15" t="s">
        <v>88</v>
      </c>
      <c r="AY692" s="233" t="s">
        <v>155</v>
      </c>
    </row>
    <row r="693" spans="1:65" s="14" customFormat="1" ht="11.25">
      <c r="B693" s="212"/>
      <c r="C693" s="213"/>
      <c r="D693" s="203" t="s">
        <v>164</v>
      </c>
      <c r="E693" s="213"/>
      <c r="F693" s="215" t="s">
        <v>626</v>
      </c>
      <c r="G693" s="213"/>
      <c r="H693" s="216">
        <v>0.111</v>
      </c>
      <c r="I693" s="217"/>
      <c r="J693" s="213"/>
      <c r="K693" s="213"/>
      <c r="L693" s="218"/>
      <c r="M693" s="219"/>
      <c r="N693" s="220"/>
      <c r="O693" s="220"/>
      <c r="P693" s="220"/>
      <c r="Q693" s="220"/>
      <c r="R693" s="220"/>
      <c r="S693" s="220"/>
      <c r="T693" s="221"/>
      <c r="AT693" s="222" t="s">
        <v>164</v>
      </c>
      <c r="AU693" s="222" t="s">
        <v>90</v>
      </c>
      <c r="AV693" s="14" t="s">
        <v>90</v>
      </c>
      <c r="AW693" s="14" t="s">
        <v>4</v>
      </c>
      <c r="AX693" s="14" t="s">
        <v>88</v>
      </c>
      <c r="AY693" s="222" t="s">
        <v>155</v>
      </c>
    </row>
    <row r="694" spans="1:65" s="2" customFormat="1" ht="24.2" customHeight="1">
      <c r="A694" s="35"/>
      <c r="B694" s="36"/>
      <c r="C694" s="188" t="s">
        <v>627</v>
      </c>
      <c r="D694" s="188" t="s">
        <v>158</v>
      </c>
      <c r="E694" s="189" t="s">
        <v>628</v>
      </c>
      <c r="F694" s="190" t="s">
        <v>629</v>
      </c>
      <c r="G694" s="191" t="s">
        <v>102</v>
      </c>
      <c r="H694" s="192">
        <v>68.783000000000001</v>
      </c>
      <c r="I694" s="193"/>
      <c r="J694" s="194">
        <f>ROUND(I694*H694,2)</f>
        <v>0</v>
      </c>
      <c r="K694" s="190" t="s">
        <v>161</v>
      </c>
      <c r="L694" s="40"/>
      <c r="M694" s="195" t="s">
        <v>1</v>
      </c>
      <c r="N694" s="196" t="s">
        <v>45</v>
      </c>
      <c r="O694" s="72"/>
      <c r="P694" s="197">
        <f>O694*H694</f>
        <v>0</v>
      </c>
      <c r="Q694" s="197">
        <v>0</v>
      </c>
      <c r="R694" s="197">
        <f>Q694*H694</f>
        <v>0</v>
      </c>
      <c r="S694" s="197">
        <v>0</v>
      </c>
      <c r="T694" s="198">
        <f>S694*H694</f>
        <v>0</v>
      </c>
      <c r="U694" s="35"/>
      <c r="V694" s="35"/>
      <c r="W694" s="35"/>
      <c r="X694" s="35"/>
      <c r="Y694" s="35"/>
      <c r="Z694" s="35"/>
      <c r="AA694" s="35"/>
      <c r="AB694" s="35"/>
      <c r="AC694" s="35"/>
      <c r="AD694" s="35"/>
      <c r="AE694" s="35"/>
      <c r="AR694" s="199" t="s">
        <v>254</v>
      </c>
      <c r="AT694" s="199" t="s">
        <v>158</v>
      </c>
      <c r="AU694" s="199" t="s">
        <v>90</v>
      </c>
      <c r="AY694" s="18" t="s">
        <v>155</v>
      </c>
      <c r="BE694" s="200">
        <f>IF(N694="základní",J694,0)</f>
        <v>0</v>
      </c>
      <c r="BF694" s="200">
        <f>IF(N694="snížená",J694,0)</f>
        <v>0</v>
      </c>
      <c r="BG694" s="200">
        <f>IF(N694="zákl. přenesená",J694,0)</f>
        <v>0</v>
      </c>
      <c r="BH694" s="200">
        <f>IF(N694="sníž. přenesená",J694,0)</f>
        <v>0</v>
      </c>
      <c r="BI694" s="200">
        <f>IF(N694="nulová",J694,0)</f>
        <v>0</v>
      </c>
      <c r="BJ694" s="18" t="s">
        <v>88</v>
      </c>
      <c r="BK694" s="200">
        <f>ROUND(I694*H694,2)</f>
        <v>0</v>
      </c>
      <c r="BL694" s="18" t="s">
        <v>254</v>
      </c>
      <c r="BM694" s="199" t="s">
        <v>630</v>
      </c>
    </row>
    <row r="695" spans="1:65" s="13" customFormat="1" ht="11.25">
      <c r="B695" s="201"/>
      <c r="C695" s="202"/>
      <c r="D695" s="203" t="s">
        <v>164</v>
      </c>
      <c r="E695" s="204" t="s">
        <v>1</v>
      </c>
      <c r="F695" s="205" t="s">
        <v>631</v>
      </c>
      <c r="G695" s="202"/>
      <c r="H695" s="204" t="s">
        <v>1</v>
      </c>
      <c r="I695" s="206"/>
      <c r="J695" s="202"/>
      <c r="K695" s="202"/>
      <c r="L695" s="207"/>
      <c r="M695" s="208"/>
      <c r="N695" s="209"/>
      <c r="O695" s="209"/>
      <c r="P695" s="209"/>
      <c r="Q695" s="209"/>
      <c r="R695" s="209"/>
      <c r="S695" s="209"/>
      <c r="T695" s="210"/>
      <c r="AT695" s="211" t="s">
        <v>164</v>
      </c>
      <c r="AU695" s="211" t="s">
        <v>90</v>
      </c>
      <c r="AV695" s="13" t="s">
        <v>88</v>
      </c>
      <c r="AW695" s="13" t="s">
        <v>34</v>
      </c>
      <c r="AX695" s="13" t="s">
        <v>80</v>
      </c>
      <c r="AY695" s="211" t="s">
        <v>155</v>
      </c>
    </row>
    <row r="696" spans="1:65" s="14" customFormat="1" ht="11.25">
      <c r="B696" s="212"/>
      <c r="C696" s="213"/>
      <c r="D696" s="203" t="s">
        <v>164</v>
      </c>
      <c r="E696" s="214" t="s">
        <v>1</v>
      </c>
      <c r="F696" s="215" t="s">
        <v>632</v>
      </c>
      <c r="G696" s="213"/>
      <c r="H696" s="216">
        <v>25.731000000000002</v>
      </c>
      <c r="I696" s="217"/>
      <c r="J696" s="213"/>
      <c r="K696" s="213"/>
      <c r="L696" s="218"/>
      <c r="M696" s="219"/>
      <c r="N696" s="220"/>
      <c r="O696" s="220"/>
      <c r="P696" s="220"/>
      <c r="Q696" s="220"/>
      <c r="R696" s="220"/>
      <c r="S696" s="220"/>
      <c r="T696" s="221"/>
      <c r="AT696" s="222" t="s">
        <v>164</v>
      </c>
      <c r="AU696" s="222" t="s">
        <v>90</v>
      </c>
      <c r="AV696" s="14" t="s">
        <v>90</v>
      </c>
      <c r="AW696" s="14" t="s">
        <v>34</v>
      </c>
      <c r="AX696" s="14" t="s">
        <v>80</v>
      </c>
      <c r="AY696" s="222" t="s">
        <v>155</v>
      </c>
    </row>
    <row r="697" spans="1:65" s="14" customFormat="1" ht="11.25">
      <c r="B697" s="212"/>
      <c r="C697" s="213"/>
      <c r="D697" s="203" t="s">
        <v>164</v>
      </c>
      <c r="E697" s="214" t="s">
        <v>1</v>
      </c>
      <c r="F697" s="215" t="s">
        <v>632</v>
      </c>
      <c r="G697" s="213"/>
      <c r="H697" s="216">
        <v>25.731000000000002</v>
      </c>
      <c r="I697" s="217"/>
      <c r="J697" s="213"/>
      <c r="K697" s="213"/>
      <c r="L697" s="218"/>
      <c r="M697" s="219"/>
      <c r="N697" s="220"/>
      <c r="O697" s="220"/>
      <c r="P697" s="220"/>
      <c r="Q697" s="220"/>
      <c r="R697" s="220"/>
      <c r="S697" s="220"/>
      <c r="T697" s="221"/>
      <c r="AT697" s="222" t="s">
        <v>164</v>
      </c>
      <c r="AU697" s="222" t="s">
        <v>90</v>
      </c>
      <c r="AV697" s="14" t="s">
        <v>90</v>
      </c>
      <c r="AW697" s="14" t="s">
        <v>34</v>
      </c>
      <c r="AX697" s="14" t="s">
        <v>80</v>
      </c>
      <c r="AY697" s="222" t="s">
        <v>155</v>
      </c>
    </row>
    <row r="698" spans="1:65" s="14" customFormat="1" ht="11.25">
      <c r="B698" s="212"/>
      <c r="C698" s="213"/>
      <c r="D698" s="203" t="s">
        <v>164</v>
      </c>
      <c r="E698" s="214" t="s">
        <v>1</v>
      </c>
      <c r="F698" s="215" t="s">
        <v>633</v>
      </c>
      <c r="G698" s="213"/>
      <c r="H698" s="216">
        <v>17.321000000000002</v>
      </c>
      <c r="I698" s="217"/>
      <c r="J698" s="213"/>
      <c r="K698" s="213"/>
      <c r="L698" s="218"/>
      <c r="M698" s="219"/>
      <c r="N698" s="220"/>
      <c r="O698" s="220"/>
      <c r="P698" s="220"/>
      <c r="Q698" s="220"/>
      <c r="R698" s="220"/>
      <c r="S698" s="220"/>
      <c r="T698" s="221"/>
      <c r="AT698" s="222" t="s">
        <v>164</v>
      </c>
      <c r="AU698" s="222" t="s">
        <v>90</v>
      </c>
      <c r="AV698" s="14" t="s">
        <v>90</v>
      </c>
      <c r="AW698" s="14" t="s">
        <v>34</v>
      </c>
      <c r="AX698" s="14" t="s">
        <v>80</v>
      </c>
      <c r="AY698" s="222" t="s">
        <v>155</v>
      </c>
    </row>
    <row r="699" spans="1:65" s="15" customFormat="1" ht="11.25">
      <c r="B699" s="223"/>
      <c r="C699" s="224"/>
      <c r="D699" s="203" t="s">
        <v>164</v>
      </c>
      <c r="E699" s="225" t="s">
        <v>1</v>
      </c>
      <c r="F699" s="226" t="s">
        <v>171</v>
      </c>
      <c r="G699" s="224"/>
      <c r="H699" s="227">
        <v>68.783000000000001</v>
      </c>
      <c r="I699" s="228"/>
      <c r="J699" s="224"/>
      <c r="K699" s="224"/>
      <c r="L699" s="229"/>
      <c r="M699" s="230"/>
      <c r="N699" s="231"/>
      <c r="O699" s="231"/>
      <c r="P699" s="231"/>
      <c r="Q699" s="231"/>
      <c r="R699" s="231"/>
      <c r="S699" s="231"/>
      <c r="T699" s="232"/>
      <c r="AT699" s="233" t="s">
        <v>164</v>
      </c>
      <c r="AU699" s="233" t="s">
        <v>90</v>
      </c>
      <c r="AV699" s="15" t="s">
        <v>162</v>
      </c>
      <c r="AW699" s="15" t="s">
        <v>34</v>
      </c>
      <c r="AX699" s="15" t="s">
        <v>88</v>
      </c>
      <c r="AY699" s="233" t="s">
        <v>155</v>
      </c>
    </row>
    <row r="700" spans="1:65" s="2" customFormat="1" ht="14.45" customHeight="1">
      <c r="A700" s="35"/>
      <c r="B700" s="36"/>
      <c r="C700" s="246" t="s">
        <v>634</v>
      </c>
      <c r="D700" s="246" t="s">
        <v>583</v>
      </c>
      <c r="E700" s="247" t="s">
        <v>635</v>
      </c>
      <c r="F700" s="248" t="s">
        <v>636</v>
      </c>
      <c r="G700" s="249" t="s">
        <v>98</v>
      </c>
      <c r="H700" s="250">
        <v>0.35699999999999998</v>
      </c>
      <c r="I700" s="251"/>
      <c r="J700" s="252">
        <f>ROUND(I700*H700,2)</f>
        <v>0</v>
      </c>
      <c r="K700" s="248" t="s">
        <v>161</v>
      </c>
      <c r="L700" s="253"/>
      <c r="M700" s="254" t="s">
        <v>1</v>
      </c>
      <c r="N700" s="255" t="s">
        <v>45</v>
      </c>
      <c r="O700" s="72"/>
      <c r="P700" s="197">
        <f>O700*H700</f>
        <v>0</v>
      </c>
      <c r="Q700" s="197">
        <v>0.55000000000000004</v>
      </c>
      <c r="R700" s="197">
        <f>Q700*H700</f>
        <v>0.19635</v>
      </c>
      <c r="S700" s="197">
        <v>0</v>
      </c>
      <c r="T700" s="198">
        <f>S700*H700</f>
        <v>0</v>
      </c>
      <c r="U700" s="35"/>
      <c r="V700" s="35"/>
      <c r="W700" s="35"/>
      <c r="X700" s="35"/>
      <c r="Y700" s="35"/>
      <c r="Z700" s="35"/>
      <c r="AA700" s="35"/>
      <c r="AB700" s="35"/>
      <c r="AC700" s="35"/>
      <c r="AD700" s="35"/>
      <c r="AE700" s="35"/>
      <c r="AR700" s="199" t="s">
        <v>336</v>
      </c>
      <c r="AT700" s="199" t="s">
        <v>583</v>
      </c>
      <c r="AU700" s="199" t="s">
        <v>90</v>
      </c>
      <c r="AY700" s="18" t="s">
        <v>155</v>
      </c>
      <c r="BE700" s="200">
        <f>IF(N700="základní",J700,0)</f>
        <v>0</v>
      </c>
      <c r="BF700" s="200">
        <f>IF(N700="snížená",J700,0)</f>
        <v>0</v>
      </c>
      <c r="BG700" s="200">
        <f>IF(N700="zákl. přenesená",J700,0)</f>
        <v>0</v>
      </c>
      <c r="BH700" s="200">
        <f>IF(N700="sníž. přenesená",J700,0)</f>
        <v>0</v>
      </c>
      <c r="BI700" s="200">
        <f>IF(N700="nulová",J700,0)</f>
        <v>0</v>
      </c>
      <c r="BJ700" s="18" t="s">
        <v>88</v>
      </c>
      <c r="BK700" s="200">
        <f>ROUND(I700*H700,2)</f>
        <v>0</v>
      </c>
      <c r="BL700" s="18" t="s">
        <v>254</v>
      </c>
      <c r="BM700" s="199" t="s">
        <v>637</v>
      </c>
    </row>
    <row r="701" spans="1:65" s="13" customFormat="1" ht="11.25">
      <c r="B701" s="201"/>
      <c r="C701" s="202"/>
      <c r="D701" s="203" t="s">
        <v>164</v>
      </c>
      <c r="E701" s="204" t="s">
        <v>1</v>
      </c>
      <c r="F701" s="205" t="s">
        <v>631</v>
      </c>
      <c r="G701" s="202"/>
      <c r="H701" s="204" t="s">
        <v>1</v>
      </c>
      <c r="I701" s="206"/>
      <c r="J701" s="202"/>
      <c r="K701" s="202"/>
      <c r="L701" s="207"/>
      <c r="M701" s="208"/>
      <c r="N701" s="209"/>
      <c r="O701" s="209"/>
      <c r="P701" s="209"/>
      <c r="Q701" s="209"/>
      <c r="R701" s="209"/>
      <c r="S701" s="209"/>
      <c r="T701" s="210"/>
      <c r="AT701" s="211" t="s">
        <v>164</v>
      </c>
      <c r="AU701" s="211" t="s">
        <v>90</v>
      </c>
      <c r="AV701" s="13" t="s">
        <v>88</v>
      </c>
      <c r="AW701" s="13" t="s">
        <v>34</v>
      </c>
      <c r="AX701" s="13" t="s">
        <v>80</v>
      </c>
      <c r="AY701" s="211" t="s">
        <v>155</v>
      </c>
    </row>
    <row r="702" spans="1:65" s="14" customFormat="1" ht="11.25">
      <c r="B702" s="212"/>
      <c r="C702" s="213"/>
      <c r="D702" s="203" t="s">
        <v>164</v>
      </c>
      <c r="E702" s="214" t="s">
        <v>1</v>
      </c>
      <c r="F702" s="215" t="s">
        <v>632</v>
      </c>
      <c r="G702" s="213"/>
      <c r="H702" s="216">
        <v>25.731000000000002</v>
      </c>
      <c r="I702" s="217"/>
      <c r="J702" s="213"/>
      <c r="K702" s="213"/>
      <c r="L702" s="218"/>
      <c r="M702" s="219"/>
      <c r="N702" s="220"/>
      <c r="O702" s="220"/>
      <c r="P702" s="220"/>
      <c r="Q702" s="220"/>
      <c r="R702" s="220"/>
      <c r="S702" s="220"/>
      <c r="T702" s="221"/>
      <c r="AT702" s="222" t="s">
        <v>164</v>
      </c>
      <c r="AU702" s="222" t="s">
        <v>90</v>
      </c>
      <c r="AV702" s="14" t="s">
        <v>90</v>
      </c>
      <c r="AW702" s="14" t="s">
        <v>34</v>
      </c>
      <c r="AX702" s="14" t="s">
        <v>80</v>
      </c>
      <c r="AY702" s="222" t="s">
        <v>155</v>
      </c>
    </row>
    <row r="703" spans="1:65" s="14" customFormat="1" ht="11.25">
      <c r="B703" s="212"/>
      <c r="C703" s="213"/>
      <c r="D703" s="203" t="s">
        <v>164</v>
      </c>
      <c r="E703" s="214" t="s">
        <v>1</v>
      </c>
      <c r="F703" s="215" t="s">
        <v>632</v>
      </c>
      <c r="G703" s="213"/>
      <c r="H703" s="216">
        <v>25.731000000000002</v>
      </c>
      <c r="I703" s="217"/>
      <c r="J703" s="213"/>
      <c r="K703" s="213"/>
      <c r="L703" s="218"/>
      <c r="M703" s="219"/>
      <c r="N703" s="220"/>
      <c r="O703" s="220"/>
      <c r="P703" s="220"/>
      <c r="Q703" s="220"/>
      <c r="R703" s="220"/>
      <c r="S703" s="220"/>
      <c r="T703" s="221"/>
      <c r="AT703" s="222" t="s">
        <v>164</v>
      </c>
      <c r="AU703" s="222" t="s">
        <v>90</v>
      </c>
      <c r="AV703" s="14" t="s">
        <v>90</v>
      </c>
      <c r="AW703" s="14" t="s">
        <v>34</v>
      </c>
      <c r="AX703" s="14" t="s">
        <v>80</v>
      </c>
      <c r="AY703" s="222" t="s">
        <v>155</v>
      </c>
    </row>
    <row r="704" spans="1:65" s="14" customFormat="1" ht="11.25">
      <c r="B704" s="212"/>
      <c r="C704" s="213"/>
      <c r="D704" s="203" t="s">
        <v>164</v>
      </c>
      <c r="E704" s="214" t="s">
        <v>1</v>
      </c>
      <c r="F704" s="215" t="s">
        <v>633</v>
      </c>
      <c r="G704" s="213"/>
      <c r="H704" s="216">
        <v>17.321000000000002</v>
      </c>
      <c r="I704" s="217"/>
      <c r="J704" s="213"/>
      <c r="K704" s="213"/>
      <c r="L704" s="218"/>
      <c r="M704" s="219"/>
      <c r="N704" s="220"/>
      <c r="O704" s="220"/>
      <c r="P704" s="220"/>
      <c r="Q704" s="220"/>
      <c r="R704" s="220"/>
      <c r="S704" s="220"/>
      <c r="T704" s="221"/>
      <c r="AT704" s="222" t="s">
        <v>164</v>
      </c>
      <c r="AU704" s="222" t="s">
        <v>90</v>
      </c>
      <c r="AV704" s="14" t="s">
        <v>90</v>
      </c>
      <c r="AW704" s="14" t="s">
        <v>34</v>
      </c>
      <c r="AX704" s="14" t="s">
        <v>80</v>
      </c>
      <c r="AY704" s="222" t="s">
        <v>155</v>
      </c>
    </row>
    <row r="705" spans="1:65" s="15" customFormat="1" ht="11.25">
      <c r="B705" s="223"/>
      <c r="C705" s="224"/>
      <c r="D705" s="203" t="s">
        <v>164</v>
      </c>
      <c r="E705" s="225" t="s">
        <v>1</v>
      </c>
      <c r="F705" s="226" t="s">
        <v>171</v>
      </c>
      <c r="G705" s="224"/>
      <c r="H705" s="227">
        <v>68.783000000000001</v>
      </c>
      <c r="I705" s="228"/>
      <c r="J705" s="224"/>
      <c r="K705" s="224"/>
      <c r="L705" s="229"/>
      <c r="M705" s="230"/>
      <c r="N705" s="231"/>
      <c r="O705" s="231"/>
      <c r="P705" s="231"/>
      <c r="Q705" s="231"/>
      <c r="R705" s="231"/>
      <c r="S705" s="231"/>
      <c r="T705" s="232"/>
      <c r="AT705" s="233" t="s">
        <v>164</v>
      </c>
      <c r="AU705" s="233" t="s">
        <v>90</v>
      </c>
      <c r="AV705" s="15" t="s">
        <v>162</v>
      </c>
      <c r="AW705" s="15" t="s">
        <v>34</v>
      </c>
      <c r="AX705" s="15" t="s">
        <v>80</v>
      </c>
      <c r="AY705" s="233" t="s">
        <v>155</v>
      </c>
    </row>
    <row r="706" spans="1:65" s="14" customFormat="1" ht="11.25">
      <c r="B706" s="212"/>
      <c r="C706" s="213"/>
      <c r="D706" s="203" t="s">
        <v>164</v>
      </c>
      <c r="E706" s="214" t="s">
        <v>1</v>
      </c>
      <c r="F706" s="215" t="s">
        <v>638</v>
      </c>
      <c r="G706" s="213"/>
      <c r="H706" s="216">
        <v>0.34</v>
      </c>
      <c r="I706" s="217"/>
      <c r="J706" s="213"/>
      <c r="K706" s="213"/>
      <c r="L706" s="218"/>
      <c r="M706" s="219"/>
      <c r="N706" s="220"/>
      <c r="O706" s="220"/>
      <c r="P706" s="220"/>
      <c r="Q706" s="220"/>
      <c r="R706" s="220"/>
      <c r="S706" s="220"/>
      <c r="T706" s="221"/>
      <c r="AT706" s="222" t="s">
        <v>164</v>
      </c>
      <c r="AU706" s="222" t="s">
        <v>90</v>
      </c>
      <c r="AV706" s="14" t="s">
        <v>90</v>
      </c>
      <c r="AW706" s="14" t="s">
        <v>34</v>
      </c>
      <c r="AX706" s="14" t="s">
        <v>80</v>
      </c>
      <c r="AY706" s="222" t="s">
        <v>155</v>
      </c>
    </row>
    <row r="707" spans="1:65" s="15" customFormat="1" ht="11.25">
      <c r="B707" s="223"/>
      <c r="C707" s="224"/>
      <c r="D707" s="203" t="s">
        <v>164</v>
      </c>
      <c r="E707" s="225" t="s">
        <v>97</v>
      </c>
      <c r="F707" s="226" t="s">
        <v>171</v>
      </c>
      <c r="G707" s="224"/>
      <c r="H707" s="227">
        <v>0.34</v>
      </c>
      <c r="I707" s="228"/>
      <c r="J707" s="224"/>
      <c r="K707" s="224"/>
      <c r="L707" s="229"/>
      <c r="M707" s="230"/>
      <c r="N707" s="231"/>
      <c r="O707" s="231"/>
      <c r="P707" s="231"/>
      <c r="Q707" s="231"/>
      <c r="R707" s="231"/>
      <c r="S707" s="231"/>
      <c r="T707" s="232"/>
      <c r="AT707" s="233" t="s">
        <v>164</v>
      </c>
      <c r="AU707" s="233" t="s">
        <v>90</v>
      </c>
      <c r="AV707" s="15" t="s">
        <v>162</v>
      </c>
      <c r="AW707" s="15" t="s">
        <v>34</v>
      </c>
      <c r="AX707" s="15" t="s">
        <v>88</v>
      </c>
      <c r="AY707" s="233" t="s">
        <v>155</v>
      </c>
    </row>
    <row r="708" spans="1:65" s="14" customFormat="1" ht="11.25">
      <c r="B708" s="212"/>
      <c r="C708" s="213"/>
      <c r="D708" s="203" t="s">
        <v>164</v>
      </c>
      <c r="E708" s="213"/>
      <c r="F708" s="215" t="s">
        <v>639</v>
      </c>
      <c r="G708" s="213"/>
      <c r="H708" s="216">
        <v>0.35699999999999998</v>
      </c>
      <c r="I708" s="217"/>
      <c r="J708" s="213"/>
      <c r="K708" s="213"/>
      <c r="L708" s="218"/>
      <c r="M708" s="219"/>
      <c r="N708" s="220"/>
      <c r="O708" s="220"/>
      <c r="P708" s="220"/>
      <c r="Q708" s="220"/>
      <c r="R708" s="220"/>
      <c r="S708" s="220"/>
      <c r="T708" s="221"/>
      <c r="AT708" s="222" t="s">
        <v>164</v>
      </c>
      <c r="AU708" s="222" t="s">
        <v>90</v>
      </c>
      <c r="AV708" s="14" t="s">
        <v>90</v>
      </c>
      <c r="AW708" s="14" t="s">
        <v>4</v>
      </c>
      <c r="AX708" s="14" t="s">
        <v>88</v>
      </c>
      <c r="AY708" s="222" t="s">
        <v>155</v>
      </c>
    </row>
    <row r="709" spans="1:65" s="2" customFormat="1" ht="24.2" customHeight="1">
      <c r="A709" s="35"/>
      <c r="B709" s="36"/>
      <c r="C709" s="188" t="s">
        <v>640</v>
      </c>
      <c r="D709" s="188" t="s">
        <v>158</v>
      </c>
      <c r="E709" s="189" t="s">
        <v>641</v>
      </c>
      <c r="F709" s="190" t="s">
        <v>642</v>
      </c>
      <c r="G709" s="191" t="s">
        <v>102</v>
      </c>
      <c r="H709" s="192">
        <v>68.783000000000001</v>
      </c>
      <c r="I709" s="193"/>
      <c r="J709" s="194">
        <f>ROUND(I709*H709,2)</f>
        <v>0</v>
      </c>
      <c r="K709" s="190" t="s">
        <v>161</v>
      </c>
      <c r="L709" s="40"/>
      <c r="M709" s="195" t="s">
        <v>1</v>
      </c>
      <c r="N709" s="196" t="s">
        <v>45</v>
      </c>
      <c r="O709" s="72"/>
      <c r="P709" s="197">
        <f>O709*H709</f>
        <v>0</v>
      </c>
      <c r="Q709" s="197">
        <v>0</v>
      </c>
      <c r="R709" s="197">
        <f>Q709*H709</f>
        <v>0</v>
      </c>
      <c r="S709" s="197">
        <v>5.0000000000000001E-3</v>
      </c>
      <c r="T709" s="198">
        <f>S709*H709</f>
        <v>0.34391500000000003</v>
      </c>
      <c r="U709" s="35"/>
      <c r="V709" s="35"/>
      <c r="W709" s="35"/>
      <c r="X709" s="35"/>
      <c r="Y709" s="35"/>
      <c r="Z709" s="35"/>
      <c r="AA709" s="35"/>
      <c r="AB709" s="35"/>
      <c r="AC709" s="35"/>
      <c r="AD709" s="35"/>
      <c r="AE709" s="35"/>
      <c r="AR709" s="199" t="s">
        <v>254</v>
      </c>
      <c r="AT709" s="199" t="s">
        <v>158</v>
      </c>
      <c r="AU709" s="199" t="s">
        <v>90</v>
      </c>
      <c r="AY709" s="18" t="s">
        <v>155</v>
      </c>
      <c r="BE709" s="200">
        <f>IF(N709="základní",J709,0)</f>
        <v>0</v>
      </c>
      <c r="BF709" s="200">
        <f>IF(N709="snížená",J709,0)</f>
        <v>0</v>
      </c>
      <c r="BG709" s="200">
        <f>IF(N709="zákl. přenesená",J709,0)</f>
        <v>0</v>
      </c>
      <c r="BH709" s="200">
        <f>IF(N709="sníž. přenesená",J709,0)</f>
        <v>0</v>
      </c>
      <c r="BI709" s="200">
        <f>IF(N709="nulová",J709,0)</f>
        <v>0</v>
      </c>
      <c r="BJ709" s="18" t="s">
        <v>88</v>
      </c>
      <c r="BK709" s="200">
        <f>ROUND(I709*H709,2)</f>
        <v>0</v>
      </c>
      <c r="BL709" s="18" t="s">
        <v>254</v>
      </c>
      <c r="BM709" s="199" t="s">
        <v>643</v>
      </c>
    </row>
    <row r="710" spans="1:65" s="13" customFormat="1" ht="11.25">
      <c r="B710" s="201"/>
      <c r="C710" s="202"/>
      <c r="D710" s="203" t="s">
        <v>164</v>
      </c>
      <c r="E710" s="204" t="s">
        <v>1</v>
      </c>
      <c r="F710" s="205" t="s">
        <v>631</v>
      </c>
      <c r="G710" s="202"/>
      <c r="H710" s="204" t="s">
        <v>1</v>
      </c>
      <c r="I710" s="206"/>
      <c r="J710" s="202"/>
      <c r="K710" s="202"/>
      <c r="L710" s="207"/>
      <c r="M710" s="208"/>
      <c r="N710" s="209"/>
      <c r="O710" s="209"/>
      <c r="P710" s="209"/>
      <c r="Q710" s="209"/>
      <c r="R710" s="209"/>
      <c r="S710" s="209"/>
      <c r="T710" s="210"/>
      <c r="AT710" s="211" t="s">
        <v>164</v>
      </c>
      <c r="AU710" s="211" t="s">
        <v>90</v>
      </c>
      <c r="AV710" s="13" t="s">
        <v>88</v>
      </c>
      <c r="AW710" s="13" t="s">
        <v>34</v>
      </c>
      <c r="AX710" s="13" t="s">
        <v>80</v>
      </c>
      <c r="AY710" s="211" t="s">
        <v>155</v>
      </c>
    </row>
    <row r="711" spans="1:65" s="14" customFormat="1" ht="11.25">
      <c r="B711" s="212"/>
      <c r="C711" s="213"/>
      <c r="D711" s="203" t="s">
        <v>164</v>
      </c>
      <c r="E711" s="214" t="s">
        <v>1</v>
      </c>
      <c r="F711" s="215" t="s">
        <v>632</v>
      </c>
      <c r="G711" s="213"/>
      <c r="H711" s="216">
        <v>25.731000000000002</v>
      </c>
      <c r="I711" s="217"/>
      <c r="J711" s="213"/>
      <c r="K711" s="213"/>
      <c r="L711" s="218"/>
      <c r="M711" s="219"/>
      <c r="N711" s="220"/>
      <c r="O711" s="220"/>
      <c r="P711" s="220"/>
      <c r="Q711" s="220"/>
      <c r="R711" s="220"/>
      <c r="S711" s="220"/>
      <c r="T711" s="221"/>
      <c r="AT711" s="222" t="s">
        <v>164</v>
      </c>
      <c r="AU711" s="222" t="s">
        <v>90</v>
      </c>
      <c r="AV711" s="14" t="s">
        <v>90</v>
      </c>
      <c r="AW711" s="14" t="s">
        <v>34</v>
      </c>
      <c r="AX711" s="14" t="s">
        <v>80</v>
      </c>
      <c r="AY711" s="222" t="s">
        <v>155</v>
      </c>
    </row>
    <row r="712" spans="1:65" s="14" customFormat="1" ht="11.25">
      <c r="B712" s="212"/>
      <c r="C712" s="213"/>
      <c r="D712" s="203" t="s">
        <v>164</v>
      </c>
      <c r="E712" s="214" t="s">
        <v>1</v>
      </c>
      <c r="F712" s="215" t="s">
        <v>632</v>
      </c>
      <c r="G712" s="213"/>
      <c r="H712" s="216">
        <v>25.731000000000002</v>
      </c>
      <c r="I712" s="217"/>
      <c r="J712" s="213"/>
      <c r="K712" s="213"/>
      <c r="L712" s="218"/>
      <c r="M712" s="219"/>
      <c r="N712" s="220"/>
      <c r="O712" s="220"/>
      <c r="P712" s="220"/>
      <c r="Q712" s="220"/>
      <c r="R712" s="220"/>
      <c r="S712" s="220"/>
      <c r="T712" s="221"/>
      <c r="AT712" s="222" t="s">
        <v>164</v>
      </c>
      <c r="AU712" s="222" t="s">
        <v>90</v>
      </c>
      <c r="AV712" s="14" t="s">
        <v>90</v>
      </c>
      <c r="AW712" s="14" t="s">
        <v>34</v>
      </c>
      <c r="AX712" s="14" t="s">
        <v>80</v>
      </c>
      <c r="AY712" s="222" t="s">
        <v>155</v>
      </c>
    </row>
    <row r="713" spans="1:65" s="14" customFormat="1" ht="11.25">
      <c r="B713" s="212"/>
      <c r="C713" s="213"/>
      <c r="D713" s="203" t="s">
        <v>164</v>
      </c>
      <c r="E713" s="214" t="s">
        <v>1</v>
      </c>
      <c r="F713" s="215" t="s">
        <v>633</v>
      </c>
      <c r="G713" s="213"/>
      <c r="H713" s="216">
        <v>17.321000000000002</v>
      </c>
      <c r="I713" s="217"/>
      <c r="J713" s="213"/>
      <c r="K713" s="213"/>
      <c r="L713" s="218"/>
      <c r="M713" s="219"/>
      <c r="N713" s="220"/>
      <c r="O713" s="220"/>
      <c r="P713" s="220"/>
      <c r="Q713" s="220"/>
      <c r="R713" s="220"/>
      <c r="S713" s="220"/>
      <c r="T713" s="221"/>
      <c r="AT713" s="222" t="s">
        <v>164</v>
      </c>
      <c r="AU713" s="222" t="s">
        <v>90</v>
      </c>
      <c r="AV713" s="14" t="s">
        <v>90</v>
      </c>
      <c r="AW713" s="14" t="s">
        <v>34</v>
      </c>
      <c r="AX713" s="14" t="s">
        <v>80</v>
      </c>
      <c r="AY713" s="222" t="s">
        <v>155</v>
      </c>
    </row>
    <row r="714" spans="1:65" s="15" customFormat="1" ht="11.25">
      <c r="B714" s="223"/>
      <c r="C714" s="224"/>
      <c r="D714" s="203" t="s">
        <v>164</v>
      </c>
      <c r="E714" s="225" t="s">
        <v>1</v>
      </c>
      <c r="F714" s="226" t="s">
        <v>171</v>
      </c>
      <c r="G714" s="224"/>
      <c r="H714" s="227">
        <v>68.783000000000001</v>
      </c>
      <c r="I714" s="228"/>
      <c r="J714" s="224"/>
      <c r="K714" s="224"/>
      <c r="L714" s="229"/>
      <c r="M714" s="230"/>
      <c r="N714" s="231"/>
      <c r="O714" s="231"/>
      <c r="P714" s="231"/>
      <c r="Q714" s="231"/>
      <c r="R714" s="231"/>
      <c r="S714" s="231"/>
      <c r="T714" s="232"/>
      <c r="AT714" s="233" t="s">
        <v>164</v>
      </c>
      <c r="AU714" s="233" t="s">
        <v>90</v>
      </c>
      <c r="AV714" s="15" t="s">
        <v>162</v>
      </c>
      <c r="AW714" s="15" t="s">
        <v>34</v>
      </c>
      <c r="AX714" s="15" t="s">
        <v>88</v>
      </c>
      <c r="AY714" s="233" t="s">
        <v>155</v>
      </c>
    </row>
    <row r="715" spans="1:65" s="2" customFormat="1" ht="24.2" customHeight="1">
      <c r="A715" s="35"/>
      <c r="B715" s="36"/>
      <c r="C715" s="188" t="s">
        <v>644</v>
      </c>
      <c r="D715" s="188" t="s">
        <v>158</v>
      </c>
      <c r="E715" s="189" t="s">
        <v>645</v>
      </c>
      <c r="F715" s="190" t="s">
        <v>646</v>
      </c>
      <c r="G715" s="191" t="s">
        <v>98</v>
      </c>
      <c r="H715" s="192">
        <v>2.68</v>
      </c>
      <c r="I715" s="193"/>
      <c r="J715" s="194">
        <f>ROUND(I715*H715,2)</f>
        <v>0</v>
      </c>
      <c r="K715" s="190" t="s">
        <v>161</v>
      </c>
      <c r="L715" s="40"/>
      <c r="M715" s="195" t="s">
        <v>1</v>
      </c>
      <c r="N715" s="196" t="s">
        <v>45</v>
      </c>
      <c r="O715" s="72"/>
      <c r="P715" s="197">
        <f>O715*H715</f>
        <v>0</v>
      </c>
      <c r="Q715" s="197">
        <v>2.3369999999999998E-2</v>
      </c>
      <c r="R715" s="197">
        <f>Q715*H715</f>
        <v>6.2631599999999996E-2</v>
      </c>
      <c r="S715" s="197">
        <v>0</v>
      </c>
      <c r="T715" s="198">
        <f>S715*H715</f>
        <v>0</v>
      </c>
      <c r="U715" s="35"/>
      <c r="V715" s="35"/>
      <c r="W715" s="35"/>
      <c r="X715" s="35"/>
      <c r="Y715" s="35"/>
      <c r="Z715" s="35"/>
      <c r="AA715" s="35"/>
      <c r="AB715" s="35"/>
      <c r="AC715" s="35"/>
      <c r="AD715" s="35"/>
      <c r="AE715" s="35"/>
      <c r="AR715" s="199" t="s">
        <v>254</v>
      </c>
      <c r="AT715" s="199" t="s">
        <v>158</v>
      </c>
      <c r="AU715" s="199" t="s">
        <v>90</v>
      </c>
      <c r="AY715" s="18" t="s">
        <v>155</v>
      </c>
      <c r="BE715" s="200">
        <f>IF(N715="základní",J715,0)</f>
        <v>0</v>
      </c>
      <c r="BF715" s="200">
        <f>IF(N715="snížená",J715,0)</f>
        <v>0</v>
      </c>
      <c r="BG715" s="200">
        <f>IF(N715="zákl. přenesená",J715,0)</f>
        <v>0</v>
      </c>
      <c r="BH715" s="200">
        <f>IF(N715="sníž. přenesená",J715,0)</f>
        <v>0</v>
      </c>
      <c r="BI715" s="200">
        <f>IF(N715="nulová",J715,0)</f>
        <v>0</v>
      </c>
      <c r="BJ715" s="18" t="s">
        <v>88</v>
      </c>
      <c r="BK715" s="200">
        <f>ROUND(I715*H715,2)</f>
        <v>0</v>
      </c>
      <c r="BL715" s="18" t="s">
        <v>254</v>
      </c>
      <c r="BM715" s="199" t="s">
        <v>647</v>
      </c>
    </row>
    <row r="716" spans="1:65" s="13" customFormat="1" ht="11.25">
      <c r="B716" s="201"/>
      <c r="C716" s="202"/>
      <c r="D716" s="203" t="s">
        <v>164</v>
      </c>
      <c r="E716" s="204" t="s">
        <v>1</v>
      </c>
      <c r="F716" s="205" t="s">
        <v>349</v>
      </c>
      <c r="G716" s="202"/>
      <c r="H716" s="204" t="s">
        <v>1</v>
      </c>
      <c r="I716" s="206"/>
      <c r="J716" s="202"/>
      <c r="K716" s="202"/>
      <c r="L716" s="207"/>
      <c r="M716" s="208"/>
      <c r="N716" s="209"/>
      <c r="O716" s="209"/>
      <c r="P716" s="209"/>
      <c r="Q716" s="209"/>
      <c r="R716" s="209"/>
      <c r="S716" s="209"/>
      <c r="T716" s="210"/>
      <c r="AT716" s="211" t="s">
        <v>164</v>
      </c>
      <c r="AU716" s="211" t="s">
        <v>90</v>
      </c>
      <c r="AV716" s="13" t="s">
        <v>88</v>
      </c>
      <c r="AW716" s="13" t="s">
        <v>34</v>
      </c>
      <c r="AX716" s="13" t="s">
        <v>80</v>
      </c>
      <c r="AY716" s="211" t="s">
        <v>155</v>
      </c>
    </row>
    <row r="717" spans="1:65" s="14" customFormat="1" ht="11.25">
      <c r="B717" s="212"/>
      <c r="C717" s="213"/>
      <c r="D717" s="203" t="s">
        <v>164</v>
      </c>
      <c r="E717" s="214" t="s">
        <v>1</v>
      </c>
      <c r="F717" s="215" t="s">
        <v>648</v>
      </c>
      <c r="G717" s="213"/>
      <c r="H717" s="216">
        <v>0.35699999999999998</v>
      </c>
      <c r="I717" s="217"/>
      <c r="J717" s="213"/>
      <c r="K717" s="213"/>
      <c r="L717" s="218"/>
      <c r="M717" s="219"/>
      <c r="N717" s="220"/>
      <c r="O717" s="220"/>
      <c r="P717" s="220"/>
      <c r="Q717" s="220"/>
      <c r="R717" s="220"/>
      <c r="S717" s="220"/>
      <c r="T717" s="221"/>
      <c r="AT717" s="222" t="s">
        <v>164</v>
      </c>
      <c r="AU717" s="222" t="s">
        <v>90</v>
      </c>
      <c r="AV717" s="14" t="s">
        <v>90</v>
      </c>
      <c r="AW717" s="14" t="s">
        <v>34</v>
      </c>
      <c r="AX717" s="14" t="s">
        <v>80</v>
      </c>
      <c r="AY717" s="222" t="s">
        <v>155</v>
      </c>
    </row>
    <row r="718" spans="1:65" s="14" customFormat="1" ht="11.25">
      <c r="B718" s="212"/>
      <c r="C718" s="213"/>
      <c r="D718" s="203" t="s">
        <v>164</v>
      </c>
      <c r="E718" s="214" t="s">
        <v>1</v>
      </c>
      <c r="F718" s="215" t="s">
        <v>649</v>
      </c>
      <c r="G718" s="213"/>
      <c r="H718" s="216">
        <v>2.323</v>
      </c>
      <c r="I718" s="217"/>
      <c r="J718" s="213"/>
      <c r="K718" s="213"/>
      <c r="L718" s="218"/>
      <c r="M718" s="219"/>
      <c r="N718" s="220"/>
      <c r="O718" s="220"/>
      <c r="P718" s="220"/>
      <c r="Q718" s="220"/>
      <c r="R718" s="220"/>
      <c r="S718" s="220"/>
      <c r="T718" s="221"/>
      <c r="AT718" s="222" t="s">
        <v>164</v>
      </c>
      <c r="AU718" s="222" t="s">
        <v>90</v>
      </c>
      <c r="AV718" s="14" t="s">
        <v>90</v>
      </c>
      <c r="AW718" s="14" t="s">
        <v>34</v>
      </c>
      <c r="AX718" s="14" t="s">
        <v>80</v>
      </c>
      <c r="AY718" s="222" t="s">
        <v>155</v>
      </c>
    </row>
    <row r="719" spans="1:65" s="15" customFormat="1" ht="11.25">
      <c r="B719" s="223"/>
      <c r="C719" s="224"/>
      <c r="D719" s="203" t="s">
        <v>164</v>
      </c>
      <c r="E719" s="225" t="s">
        <v>1</v>
      </c>
      <c r="F719" s="226" t="s">
        <v>171</v>
      </c>
      <c r="G719" s="224"/>
      <c r="H719" s="227">
        <v>2.68</v>
      </c>
      <c r="I719" s="228"/>
      <c r="J719" s="224"/>
      <c r="K719" s="224"/>
      <c r="L719" s="229"/>
      <c r="M719" s="230"/>
      <c r="N719" s="231"/>
      <c r="O719" s="231"/>
      <c r="P719" s="231"/>
      <c r="Q719" s="231"/>
      <c r="R719" s="231"/>
      <c r="S719" s="231"/>
      <c r="T719" s="232"/>
      <c r="AT719" s="233" t="s">
        <v>164</v>
      </c>
      <c r="AU719" s="233" t="s">
        <v>90</v>
      </c>
      <c r="AV719" s="15" t="s">
        <v>162</v>
      </c>
      <c r="AW719" s="15" t="s">
        <v>34</v>
      </c>
      <c r="AX719" s="15" t="s">
        <v>88</v>
      </c>
      <c r="AY719" s="233" t="s">
        <v>155</v>
      </c>
    </row>
    <row r="720" spans="1:65" s="2" customFormat="1" ht="24.2" customHeight="1">
      <c r="A720" s="35"/>
      <c r="B720" s="36"/>
      <c r="C720" s="188" t="s">
        <v>650</v>
      </c>
      <c r="D720" s="188" t="s">
        <v>158</v>
      </c>
      <c r="E720" s="189" t="s">
        <v>651</v>
      </c>
      <c r="F720" s="190" t="s">
        <v>652</v>
      </c>
      <c r="G720" s="191" t="s">
        <v>521</v>
      </c>
      <c r="H720" s="245"/>
      <c r="I720" s="193"/>
      <c r="J720" s="194">
        <f>ROUND(I720*H720,2)</f>
        <v>0</v>
      </c>
      <c r="K720" s="190" t="s">
        <v>161</v>
      </c>
      <c r="L720" s="40"/>
      <c r="M720" s="195" t="s">
        <v>1</v>
      </c>
      <c r="N720" s="196" t="s">
        <v>45</v>
      </c>
      <c r="O720" s="72"/>
      <c r="P720" s="197">
        <f>O720*H720</f>
        <v>0</v>
      </c>
      <c r="Q720" s="197">
        <v>0</v>
      </c>
      <c r="R720" s="197">
        <f>Q720*H720</f>
        <v>0</v>
      </c>
      <c r="S720" s="197">
        <v>0</v>
      </c>
      <c r="T720" s="198">
        <f>S720*H720</f>
        <v>0</v>
      </c>
      <c r="U720" s="35"/>
      <c r="V720" s="35"/>
      <c r="W720" s="35"/>
      <c r="X720" s="35"/>
      <c r="Y720" s="35"/>
      <c r="Z720" s="35"/>
      <c r="AA720" s="35"/>
      <c r="AB720" s="35"/>
      <c r="AC720" s="35"/>
      <c r="AD720" s="35"/>
      <c r="AE720" s="35"/>
      <c r="AR720" s="199" t="s">
        <v>254</v>
      </c>
      <c r="AT720" s="199" t="s">
        <v>158</v>
      </c>
      <c r="AU720" s="199" t="s">
        <v>90</v>
      </c>
      <c r="AY720" s="18" t="s">
        <v>155</v>
      </c>
      <c r="BE720" s="200">
        <f>IF(N720="základní",J720,0)</f>
        <v>0</v>
      </c>
      <c r="BF720" s="200">
        <f>IF(N720="snížená",J720,0)</f>
        <v>0</v>
      </c>
      <c r="BG720" s="200">
        <f>IF(N720="zákl. přenesená",J720,0)</f>
        <v>0</v>
      </c>
      <c r="BH720" s="200">
        <f>IF(N720="sníž. přenesená",J720,0)</f>
        <v>0</v>
      </c>
      <c r="BI720" s="200">
        <f>IF(N720="nulová",J720,0)</f>
        <v>0</v>
      </c>
      <c r="BJ720" s="18" t="s">
        <v>88</v>
      </c>
      <c r="BK720" s="200">
        <f>ROUND(I720*H720,2)</f>
        <v>0</v>
      </c>
      <c r="BL720" s="18" t="s">
        <v>254</v>
      </c>
      <c r="BM720" s="199" t="s">
        <v>653</v>
      </c>
    </row>
    <row r="721" spans="1:65" s="12" customFormat="1" ht="22.9" customHeight="1">
      <c r="B721" s="172"/>
      <c r="C721" s="173"/>
      <c r="D721" s="174" t="s">
        <v>79</v>
      </c>
      <c r="E721" s="186" t="s">
        <v>654</v>
      </c>
      <c r="F721" s="186" t="s">
        <v>655</v>
      </c>
      <c r="G721" s="173"/>
      <c r="H721" s="173"/>
      <c r="I721" s="176"/>
      <c r="J721" s="187">
        <f>BK721</f>
        <v>0</v>
      </c>
      <c r="K721" s="173"/>
      <c r="L721" s="178"/>
      <c r="M721" s="179"/>
      <c r="N721" s="180"/>
      <c r="O721" s="180"/>
      <c r="P721" s="181">
        <f>SUM(P722:P759)</f>
        <v>0</v>
      </c>
      <c r="Q721" s="180"/>
      <c r="R721" s="181">
        <f>SUM(R722:R759)</f>
        <v>0.12923860000000001</v>
      </c>
      <c r="S721" s="180"/>
      <c r="T721" s="182">
        <f>SUM(T722:T759)</f>
        <v>0.1188544</v>
      </c>
      <c r="AR721" s="183" t="s">
        <v>90</v>
      </c>
      <c r="AT721" s="184" t="s">
        <v>79</v>
      </c>
      <c r="AU721" s="184" t="s">
        <v>88</v>
      </c>
      <c r="AY721" s="183" t="s">
        <v>155</v>
      </c>
      <c r="BK721" s="185">
        <f>SUM(BK722:BK759)</f>
        <v>0</v>
      </c>
    </row>
    <row r="722" spans="1:65" s="2" customFormat="1" ht="14.45" customHeight="1">
      <c r="A722" s="35"/>
      <c r="B722" s="36"/>
      <c r="C722" s="188" t="s">
        <v>656</v>
      </c>
      <c r="D722" s="188" t="s">
        <v>158</v>
      </c>
      <c r="E722" s="189" t="s">
        <v>657</v>
      </c>
      <c r="F722" s="190" t="s">
        <v>658</v>
      </c>
      <c r="G722" s="191" t="s">
        <v>379</v>
      </c>
      <c r="H722" s="192">
        <v>9.6</v>
      </c>
      <c r="I722" s="193"/>
      <c r="J722" s="194">
        <f>ROUND(I722*H722,2)</f>
        <v>0</v>
      </c>
      <c r="K722" s="190" t="s">
        <v>161</v>
      </c>
      <c r="L722" s="40"/>
      <c r="M722" s="195" t="s">
        <v>1</v>
      </c>
      <c r="N722" s="196" t="s">
        <v>45</v>
      </c>
      <c r="O722" s="72"/>
      <c r="P722" s="197">
        <f>O722*H722</f>
        <v>0</v>
      </c>
      <c r="Q722" s="197">
        <v>0</v>
      </c>
      <c r="R722" s="197">
        <f>Q722*H722</f>
        <v>0</v>
      </c>
      <c r="S722" s="197">
        <v>1.6999999999999999E-3</v>
      </c>
      <c r="T722" s="198">
        <f>S722*H722</f>
        <v>1.6319999999999998E-2</v>
      </c>
      <c r="U722" s="35"/>
      <c r="V722" s="35"/>
      <c r="W722" s="35"/>
      <c r="X722" s="35"/>
      <c r="Y722" s="35"/>
      <c r="Z722" s="35"/>
      <c r="AA722" s="35"/>
      <c r="AB722" s="35"/>
      <c r="AC722" s="35"/>
      <c r="AD722" s="35"/>
      <c r="AE722" s="35"/>
      <c r="AR722" s="199" t="s">
        <v>254</v>
      </c>
      <c r="AT722" s="199" t="s">
        <v>158</v>
      </c>
      <c r="AU722" s="199" t="s">
        <v>90</v>
      </c>
      <c r="AY722" s="18" t="s">
        <v>155</v>
      </c>
      <c r="BE722" s="200">
        <f>IF(N722="základní",J722,0)</f>
        <v>0</v>
      </c>
      <c r="BF722" s="200">
        <f>IF(N722="snížená",J722,0)</f>
        <v>0</v>
      </c>
      <c r="BG722" s="200">
        <f>IF(N722="zákl. přenesená",J722,0)</f>
        <v>0</v>
      </c>
      <c r="BH722" s="200">
        <f>IF(N722="sníž. přenesená",J722,0)</f>
        <v>0</v>
      </c>
      <c r="BI722" s="200">
        <f>IF(N722="nulová",J722,0)</f>
        <v>0</v>
      </c>
      <c r="BJ722" s="18" t="s">
        <v>88</v>
      </c>
      <c r="BK722" s="200">
        <f>ROUND(I722*H722,2)</f>
        <v>0</v>
      </c>
      <c r="BL722" s="18" t="s">
        <v>254</v>
      </c>
      <c r="BM722" s="199" t="s">
        <v>659</v>
      </c>
    </row>
    <row r="723" spans="1:65" s="2" customFormat="1" ht="14.45" customHeight="1">
      <c r="A723" s="35"/>
      <c r="B723" s="36"/>
      <c r="C723" s="188" t="s">
        <v>660</v>
      </c>
      <c r="D723" s="188" t="s">
        <v>158</v>
      </c>
      <c r="E723" s="189" t="s">
        <v>661</v>
      </c>
      <c r="F723" s="190" t="s">
        <v>662</v>
      </c>
      <c r="G723" s="191" t="s">
        <v>102</v>
      </c>
      <c r="H723" s="192">
        <v>0.66</v>
      </c>
      <c r="I723" s="193"/>
      <c r="J723" s="194">
        <f>ROUND(I723*H723,2)</f>
        <v>0</v>
      </c>
      <c r="K723" s="190" t="s">
        <v>161</v>
      </c>
      <c r="L723" s="40"/>
      <c r="M723" s="195" t="s">
        <v>1</v>
      </c>
      <c r="N723" s="196" t="s">
        <v>45</v>
      </c>
      <c r="O723" s="72"/>
      <c r="P723" s="197">
        <f>O723*H723</f>
        <v>0</v>
      </c>
      <c r="Q723" s="197">
        <v>0</v>
      </c>
      <c r="R723" s="197">
        <f>Q723*H723</f>
        <v>0</v>
      </c>
      <c r="S723" s="197">
        <v>5.8399999999999997E-3</v>
      </c>
      <c r="T723" s="198">
        <f>S723*H723</f>
        <v>3.8544E-3</v>
      </c>
      <c r="U723" s="35"/>
      <c r="V723" s="35"/>
      <c r="W723" s="35"/>
      <c r="X723" s="35"/>
      <c r="Y723" s="35"/>
      <c r="Z723" s="35"/>
      <c r="AA723" s="35"/>
      <c r="AB723" s="35"/>
      <c r="AC723" s="35"/>
      <c r="AD723" s="35"/>
      <c r="AE723" s="35"/>
      <c r="AR723" s="199" t="s">
        <v>254</v>
      </c>
      <c r="AT723" s="199" t="s">
        <v>158</v>
      </c>
      <c r="AU723" s="199" t="s">
        <v>90</v>
      </c>
      <c r="AY723" s="18" t="s">
        <v>155</v>
      </c>
      <c r="BE723" s="200">
        <f>IF(N723="základní",J723,0)</f>
        <v>0</v>
      </c>
      <c r="BF723" s="200">
        <f>IF(N723="snížená",J723,0)</f>
        <v>0</v>
      </c>
      <c r="BG723" s="200">
        <f>IF(N723="zákl. přenesená",J723,0)</f>
        <v>0</v>
      </c>
      <c r="BH723" s="200">
        <f>IF(N723="sníž. přenesená",J723,0)</f>
        <v>0</v>
      </c>
      <c r="BI723" s="200">
        <f>IF(N723="nulová",J723,0)</f>
        <v>0</v>
      </c>
      <c r="BJ723" s="18" t="s">
        <v>88</v>
      </c>
      <c r="BK723" s="200">
        <f>ROUND(I723*H723,2)</f>
        <v>0</v>
      </c>
      <c r="BL723" s="18" t="s">
        <v>254</v>
      </c>
      <c r="BM723" s="199" t="s">
        <v>663</v>
      </c>
    </row>
    <row r="724" spans="1:65" s="14" customFormat="1" ht="22.5">
      <c r="B724" s="212"/>
      <c r="C724" s="213"/>
      <c r="D724" s="203" t="s">
        <v>164</v>
      </c>
      <c r="E724" s="214" t="s">
        <v>1</v>
      </c>
      <c r="F724" s="215" t="s">
        <v>664</v>
      </c>
      <c r="G724" s="213"/>
      <c r="H724" s="216">
        <v>0.66</v>
      </c>
      <c r="I724" s="217"/>
      <c r="J724" s="213"/>
      <c r="K724" s="213"/>
      <c r="L724" s="218"/>
      <c r="M724" s="219"/>
      <c r="N724" s="220"/>
      <c r="O724" s="220"/>
      <c r="P724" s="220"/>
      <c r="Q724" s="220"/>
      <c r="R724" s="220"/>
      <c r="S724" s="220"/>
      <c r="T724" s="221"/>
      <c r="AT724" s="222" t="s">
        <v>164</v>
      </c>
      <c r="AU724" s="222" t="s">
        <v>90</v>
      </c>
      <c r="AV724" s="14" t="s">
        <v>90</v>
      </c>
      <c r="AW724" s="14" t="s">
        <v>34</v>
      </c>
      <c r="AX724" s="14" t="s">
        <v>80</v>
      </c>
      <c r="AY724" s="222" t="s">
        <v>155</v>
      </c>
    </row>
    <row r="725" spans="1:65" s="15" customFormat="1" ht="11.25">
      <c r="B725" s="223"/>
      <c r="C725" s="224"/>
      <c r="D725" s="203" t="s">
        <v>164</v>
      </c>
      <c r="E725" s="225" t="s">
        <v>1</v>
      </c>
      <c r="F725" s="226" t="s">
        <v>171</v>
      </c>
      <c r="G725" s="224"/>
      <c r="H725" s="227">
        <v>0.66</v>
      </c>
      <c r="I725" s="228"/>
      <c r="J725" s="224"/>
      <c r="K725" s="224"/>
      <c r="L725" s="229"/>
      <c r="M725" s="230"/>
      <c r="N725" s="231"/>
      <c r="O725" s="231"/>
      <c r="P725" s="231"/>
      <c r="Q725" s="231"/>
      <c r="R725" s="231"/>
      <c r="S725" s="231"/>
      <c r="T725" s="232"/>
      <c r="AT725" s="233" t="s">
        <v>164</v>
      </c>
      <c r="AU725" s="233" t="s">
        <v>90</v>
      </c>
      <c r="AV725" s="15" t="s">
        <v>162</v>
      </c>
      <c r="AW725" s="15" t="s">
        <v>34</v>
      </c>
      <c r="AX725" s="15" t="s">
        <v>88</v>
      </c>
      <c r="AY725" s="233" t="s">
        <v>155</v>
      </c>
    </row>
    <row r="726" spans="1:65" s="2" customFormat="1" ht="14.45" customHeight="1">
      <c r="A726" s="35"/>
      <c r="B726" s="36"/>
      <c r="C726" s="188" t="s">
        <v>665</v>
      </c>
      <c r="D726" s="188" t="s">
        <v>158</v>
      </c>
      <c r="E726" s="189" t="s">
        <v>666</v>
      </c>
      <c r="F726" s="190" t="s">
        <v>667</v>
      </c>
      <c r="G726" s="191" t="s">
        <v>379</v>
      </c>
      <c r="H726" s="192">
        <v>22.8</v>
      </c>
      <c r="I726" s="193"/>
      <c r="J726" s="194">
        <f>ROUND(I726*H726,2)</f>
        <v>0</v>
      </c>
      <c r="K726" s="190" t="s">
        <v>161</v>
      </c>
      <c r="L726" s="40"/>
      <c r="M726" s="195" t="s">
        <v>1</v>
      </c>
      <c r="N726" s="196" t="s">
        <v>45</v>
      </c>
      <c r="O726" s="72"/>
      <c r="P726" s="197">
        <f>O726*H726</f>
        <v>0</v>
      </c>
      <c r="Q726" s="197">
        <v>0</v>
      </c>
      <c r="R726" s="197">
        <f>Q726*H726</f>
        <v>0</v>
      </c>
      <c r="S726" s="197">
        <v>2.5999999999999999E-3</v>
      </c>
      <c r="T726" s="198">
        <f>S726*H726</f>
        <v>5.9279999999999999E-2</v>
      </c>
      <c r="U726" s="35"/>
      <c r="V726" s="35"/>
      <c r="W726" s="35"/>
      <c r="X726" s="35"/>
      <c r="Y726" s="35"/>
      <c r="Z726" s="35"/>
      <c r="AA726" s="35"/>
      <c r="AB726" s="35"/>
      <c r="AC726" s="35"/>
      <c r="AD726" s="35"/>
      <c r="AE726" s="35"/>
      <c r="AR726" s="199" t="s">
        <v>254</v>
      </c>
      <c r="AT726" s="199" t="s">
        <v>158</v>
      </c>
      <c r="AU726" s="199" t="s">
        <v>90</v>
      </c>
      <c r="AY726" s="18" t="s">
        <v>155</v>
      </c>
      <c r="BE726" s="200">
        <f>IF(N726="základní",J726,0)</f>
        <v>0</v>
      </c>
      <c r="BF726" s="200">
        <f>IF(N726="snížená",J726,0)</f>
        <v>0</v>
      </c>
      <c r="BG726" s="200">
        <f>IF(N726="zákl. přenesená",J726,0)</f>
        <v>0</v>
      </c>
      <c r="BH726" s="200">
        <f>IF(N726="sníž. přenesená",J726,0)</f>
        <v>0</v>
      </c>
      <c r="BI726" s="200">
        <f>IF(N726="nulová",J726,0)</f>
        <v>0</v>
      </c>
      <c r="BJ726" s="18" t="s">
        <v>88</v>
      </c>
      <c r="BK726" s="200">
        <f>ROUND(I726*H726,2)</f>
        <v>0</v>
      </c>
      <c r="BL726" s="18" t="s">
        <v>254</v>
      </c>
      <c r="BM726" s="199" t="s">
        <v>668</v>
      </c>
    </row>
    <row r="727" spans="1:65" s="2" customFormat="1" ht="14.45" customHeight="1">
      <c r="A727" s="35"/>
      <c r="B727" s="36"/>
      <c r="C727" s="188" t="s">
        <v>669</v>
      </c>
      <c r="D727" s="188" t="s">
        <v>158</v>
      </c>
      <c r="E727" s="189" t="s">
        <v>670</v>
      </c>
      <c r="F727" s="190" t="s">
        <v>671</v>
      </c>
      <c r="G727" s="191" t="s">
        <v>379</v>
      </c>
      <c r="H727" s="192">
        <v>10</v>
      </c>
      <c r="I727" s="193"/>
      <c r="J727" s="194">
        <f>ROUND(I727*H727,2)</f>
        <v>0</v>
      </c>
      <c r="K727" s="190" t="s">
        <v>161</v>
      </c>
      <c r="L727" s="40"/>
      <c r="M727" s="195" t="s">
        <v>1</v>
      </c>
      <c r="N727" s="196" t="s">
        <v>45</v>
      </c>
      <c r="O727" s="72"/>
      <c r="P727" s="197">
        <f>O727*H727</f>
        <v>0</v>
      </c>
      <c r="Q727" s="197">
        <v>0</v>
      </c>
      <c r="R727" s="197">
        <f>Q727*H727</f>
        <v>0</v>
      </c>
      <c r="S727" s="197">
        <v>3.9399999999999999E-3</v>
      </c>
      <c r="T727" s="198">
        <f>S727*H727</f>
        <v>3.9399999999999998E-2</v>
      </c>
      <c r="U727" s="35"/>
      <c r="V727" s="35"/>
      <c r="W727" s="35"/>
      <c r="X727" s="35"/>
      <c r="Y727" s="35"/>
      <c r="Z727" s="35"/>
      <c r="AA727" s="35"/>
      <c r="AB727" s="35"/>
      <c r="AC727" s="35"/>
      <c r="AD727" s="35"/>
      <c r="AE727" s="35"/>
      <c r="AR727" s="199" t="s">
        <v>254</v>
      </c>
      <c r="AT727" s="199" t="s">
        <v>158</v>
      </c>
      <c r="AU727" s="199" t="s">
        <v>90</v>
      </c>
      <c r="AY727" s="18" t="s">
        <v>155</v>
      </c>
      <c r="BE727" s="200">
        <f>IF(N727="základní",J727,0)</f>
        <v>0</v>
      </c>
      <c r="BF727" s="200">
        <f>IF(N727="snížená",J727,0)</f>
        <v>0</v>
      </c>
      <c r="BG727" s="200">
        <f>IF(N727="zákl. přenesená",J727,0)</f>
        <v>0</v>
      </c>
      <c r="BH727" s="200">
        <f>IF(N727="sníž. přenesená",J727,0)</f>
        <v>0</v>
      </c>
      <c r="BI727" s="200">
        <f>IF(N727="nulová",J727,0)</f>
        <v>0</v>
      </c>
      <c r="BJ727" s="18" t="s">
        <v>88</v>
      </c>
      <c r="BK727" s="200">
        <f>ROUND(I727*H727,2)</f>
        <v>0</v>
      </c>
      <c r="BL727" s="18" t="s">
        <v>254</v>
      </c>
      <c r="BM727" s="199" t="s">
        <v>672</v>
      </c>
    </row>
    <row r="728" spans="1:65" s="2" customFormat="1" ht="24.2" customHeight="1">
      <c r="A728" s="35"/>
      <c r="B728" s="36"/>
      <c r="C728" s="188" t="s">
        <v>673</v>
      </c>
      <c r="D728" s="188" t="s">
        <v>158</v>
      </c>
      <c r="E728" s="189" t="s">
        <v>674</v>
      </c>
      <c r="F728" s="190" t="s">
        <v>675</v>
      </c>
      <c r="G728" s="191" t="s">
        <v>241</v>
      </c>
      <c r="H728" s="192">
        <v>1</v>
      </c>
      <c r="I728" s="193"/>
      <c r="J728" s="194">
        <f>ROUND(I728*H728,2)</f>
        <v>0</v>
      </c>
      <c r="K728" s="190" t="s">
        <v>161</v>
      </c>
      <c r="L728" s="40"/>
      <c r="M728" s="195" t="s">
        <v>1</v>
      </c>
      <c r="N728" s="196" t="s">
        <v>45</v>
      </c>
      <c r="O728" s="72"/>
      <c r="P728" s="197">
        <f>O728*H728</f>
        <v>0</v>
      </c>
      <c r="Q728" s="197">
        <v>0</v>
      </c>
      <c r="R728" s="197">
        <f>Q728*H728</f>
        <v>0</v>
      </c>
      <c r="S728" s="197">
        <v>0</v>
      </c>
      <c r="T728" s="198">
        <f>S728*H728</f>
        <v>0</v>
      </c>
      <c r="U728" s="35"/>
      <c r="V728" s="35"/>
      <c r="W728" s="35"/>
      <c r="X728" s="35"/>
      <c r="Y728" s="35"/>
      <c r="Z728" s="35"/>
      <c r="AA728" s="35"/>
      <c r="AB728" s="35"/>
      <c r="AC728" s="35"/>
      <c r="AD728" s="35"/>
      <c r="AE728" s="35"/>
      <c r="AR728" s="199" t="s">
        <v>254</v>
      </c>
      <c r="AT728" s="199" t="s">
        <v>158</v>
      </c>
      <c r="AU728" s="199" t="s">
        <v>90</v>
      </c>
      <c r="AY728" s="18" t="s">
        <v>155</v>
      </c>
      <c r="BE728" s="200">
        <f>IF(N728="základní",J728,0)</f>
        <v>0</v>
      </c>
      <c r="BF728" s="200">
        <f>IF(N728="snížená",J728,0)</f>
        <v>0</v>
      </c>
      <c r="BG728" s="200">
        <f>IF(N728="zákl. přenesená",J728,0)</f>
        <v>0</v>
      </c>
      <c r="BH728" s="200">
        <f>IF(N728="sníž. přenesená",J728,0)</f>
        <v>0</v>
      </c>
      <c r="BI728" s="200">
        <f>IF(N728="nulová",J728,0)</f>
        <v>0</v>
      </c>
      <c r="BJ728" s="18" t="s">
        <v>88</v>
      </c>
      <c r="BK728" s="200">
        <f>ROUND(I728*H728,2)</f>
        <v>0</v>
      </c>
      <c r="BL728" s="18" t="s">
        <v>254</v>
      </c>
      <c r="BM728" s="199" t="s">
        <v>676</v>
      </c>
    </row>
    <row r="729" spans="1:65" s="2" customFormat="1" ht="14.45" customHeight="1">
      <c r="A729" s="35"/>
      <c r="B729" s="36"/>
      <c r="C729" s="246" t="s">
        <v>677</v>
      </c>
      <c r="D729" s="246" t="s">
        <v>583</v>
      </c>
      <c r="E729" s="247" t="s">
        <v>678</v>
      </c>
      <c r="F729" s="248" t="s">
        <v>679</v>
      </c>
      <c r="G729" s="249" t="s">
        <v>241</v>
      </c>
      <c r="H729" s="250">
        <v>1</v>
      </c>
      <c r="I729" s="251"/>
      <c r="J729" s="252">
        <f>ROUND(I729*H729,2)</f>
        <v>0</v>
      </c>
      <c r="K729" s="248" t="s">
        <v>1</v>
      </c>
      <c r="L729" s="253"/>
      <c r="M729" s="254" t="s">
        <v>1</v>
      </c>
      <c r="N729" s="255" t="s">
        <v>45</v>
      </c>
      <c r="O729" s="72"/>
      <c r="P729" s="197">
        <f>O729*H729</f>
        <v>0</v>
      </c>
      <c r="Q729" s="197">
        <v>8.9999999999999993E-3</v>
      </c>
      <c r="R729" s="197">
        <f>Q729*H729</f>
        <v>8.9999999999999993E-3</v>
      </c>
      <c r="S729" s="197">
        <v>0</v>
      </c>
      <c r="T729" s="198">
        <f>S729*H729</f>
        <v>0</v>
      </c>
      <c r="U729" s="35"/>
      <c r="V729" s="35"/>
      <c r="W729" s="35"/>
      <c r="X729" s="35"/>
      <c r="Y729" s="35"/>
      <c r="Z729" s="35"/>
      <c r="AA729" s="35"/>
      <c r="AB729" s="35"/>
      <c r="AC729" s="35"/>
      <c r="AD729" s="35"/>
      <c r="AE729" s="35"/>
      <c r="AR729" s="199" t="s">
        <v>336</v>
      </c>
      <c r="AT729" s="199" t="s">
        <v>583</v>
      </c>
      <c r="AU729" s="199" t="s">
        <v>90</v>
      </c>
      <c r="AY729" s="18" t="s">
        <v>155</v>
      </c>
      <c r="BE729" s="200">
        <f>IF(N729="základní",J729,0)</f>
        <v>0</v>
      </c>
      <c r="BF729" s="200">
        <f>IF(N729="snížená",J729,0)</f>
        <v>0</v>
      </c>
      <c r="BG729" s="200">
        <f>IF(N729="zákl. přenesená",J729,0)</f>
        <v>0</v>
      </c>
      <c r="BH729" s="200">
        <f>IF(N729="sníž. přenesená",J729,0)</f>
        <v>0</v>
      </c>
      <c r="BI729" s="200">
        <f>IF(N729="nulová",J729,0)</f>
        <v>0</v>
      </c>
      <c r="BJ729" s="18" t="s">
        <v>88</v>
      </c>
      <c r="BK729" s="200">
        <f>ROUND(I729*H729,2)</f>
        <v>0</v>
      </c>
      <c r="BL729" s="18" t="s">
        <v>254</v>
      </c>
      <c r="BM729" s="199" t="s">
        <v>680</v>
      </c>
    </row>
    <row r="730" spans="1:65" s="13" customFormat="1" ht="11.25">
      <c r="B730" s="201"/>
      <c r="C730" s="202"/>
      <c r="D730" s="203" t="s">
        <v>164</v>
      </c>
      <c r="E730" s="204" t="s">
        <v>1</v>
      </c>
      <c r="F730" s="205" t="s">
        <v>631</v>
      </c>
      <c r="G730" s="202"/>
      <c r="H730" s="204" t="s">
        <v>1</v>
      </c>
      <c r="I730" s="206"/>
      <c r="J730" s="202"/>
      <c r="K730" s="202"/>
      <c r="L730" s="207"/>
      <c r="M730" s="208"/>
      <c r="N730" s="209"/>
      <c r="O730" s="209"/>
      <c r="P730" s="209"/>
      <c r="Q730" s="209"/>
      <c r="R730" s="209"/>
      <c r="S730" s="209"/>
      <c r="T730" s="210"/>
      <c r="AT730" s="211" t="s">
        <v>164</v>
      </c>
      <c r="AU730" s="211" t="s">
        <v>90</v>
      </c>
      <c r="AV730" s="13" t="s">
        <v>88</v>
      </c>
      <c r="AW730" s="13" t="s">
        <v>34</v>
      </c>
      <c r="AX730" s="13" t="s">
        <v>80</v>
      </c>
      <c r="AY730" s="211" t="s">
        <v>155</v>
      </c>
    </row>
    <row r="731" spans="1:65" s="14" customFormat="1" ht="11.25">
      <c r="B731" s="212"/>
      <c r="C731" s="213"/>
      <c r="D731" s="203" t="s">
        <v>164</v>
      </c>
      <c r="E731" s="214" t="s">
        <v>1</v>
      </c>
      <c r="F731" s="215" t="s">
        <v>681</v>
      </c>
      <c r="G731" s="213"/>
      <c r="H731" s="216">
        <v>1</v>
      </c>
      <c r="I731" s="217"/>
      <c r="J731" s="213"/>
      <c r="K731" s="213"/>
      <c r="L731" s="218"/>
      <c r="M731" s="219"/>
      <c r="N731" s="220"/>
      <c r="O731" s="220"/>
      <c r="P731" s="220"/>
      <c r="Q731" s="220"/>
      <c r="R731" s="220"/>
      <c r="S731" s="220"/>
      <c r="T731" s="221"/>
      <c r="AT731" s="222" t="s">
        <v>164</v>
      </c>
      <c r="AU731" s="222" t="s">
        <v>90</v>
      </c>
      <c r="AV731" s="14" t="s">
        <v>90</v>
      </c>
      <c r="AW731" s="14" t="s">
        <v>34</v>
      </c>
      <c r="AX731" s="14" t="s">
        <v>80</v>
      </c>
      <c r="AY731" s="222" t="s">
        <v>155</v>
      </c>
    </row>
    <row r="732" spans="1:65" s="15" customFormat="1" ht="11.25">
      <c r="B732" s="223"/>
      <c r="C732" s="224"/>
      <c r="D732" s="203" t="s">
        <v>164</v>
      </c>
      <c r="E732" s="225" t="s">
        <v>1</v>
      </c>
      <c r="F732" s="226" t="s">
        <v>171</v>
      </c>
      <c r="G732" s="224"/>
      <c r="H732" s="227">
        <v>1</v>
      </c>
      <c r="I732" s="228"/>
      <c r="J732" s="224"/>
      <c r="K732" s="224"/>
      <c r="L732" s="229"/>
      <c r="M732" s="230"/>
      <c r="N732" s="231"/>
      <c r="O732" s="231"/>
      <c r="P732" s="231"/>
      <c r="Q732" s="231"/>
      <c r="R732" s="231"/>
      <c r="S732" s="231"/>
      <c r="T732" s="232"/>
      <c r="AT732" s="233" t="s">
        <v>164</v>
      </c>
      <c r="AU732" s="233" t="s">
        <v>90</v>
      </c>
      <c r="AV732" s="15" t="s">
        <v>162</v>
      </c>
      <c r="AW732" s="15" t="s">
        <v>34</v>
      </c>
      <c r="AX732" s="15" t="s">
        <v>88</v>
      </c>
      <c r="AY732" s="233" t="s">
        <v>155</v>
      </c>
    </row>
    <row r="733" spans="1:65" s="2" customFormat="1" ht="24.2" customHeight="1">
      <c r="A733" s="35"/>
      <c r="B733" s="36"/>
      <c r="C733" s="188" t="s">
        <v>682</v>
      </c>
      <c r="D733" s="188" t="s">
        <v>158</v>
      </c>
      <c r="E733" s="189" t="s">
        <v>683</v>
      </c>
      <c r="F733" s="190" t="s">
        <v>684</v>
      </c>
      <c r="G733" s="191" t="s">
        <v>379</v>
      </c>
      <c r="H733" s="192">
        <v>9.6</v>
      </c>
      <c r="I733" s="193"/>
      <c r="J733" s="194">
        <f>ROUND(I733*H733,2)</f>
        <v>0</v>
      </c>
      <c r="K733" s="190" t="s">
        <v>1</v>
      </c>
      <c r="L733" s="40"/>
      <c r="M733" s="195" t="s">
        <v>1</v>
      </c>
      <c r="N733" s="196" t="s">
        <v>45</v>
      </c>
      <c r="O733" s="72"/>
      <c r="P733" s="197">
        <f>O733*H733</f>
        <v>0</v>
      </c>
      <c r="Q733" s="197">
        <v>8.8000000000000003E-4</v>
      </c>
      <c r="R733" s="197">
        <f>Q733*H733</f>
        <v>8.4480000000000006E-3</v>
      </c>
      <c r="S733" s="197">
        <v>0</v>
      </c>
      <c r="T733" s="198">
        <f>S733*H733</f>
        <v>0</v>
      </c>
      <c r="U733" s="35"/>
      <c r="V733" s="35"/>
      <c r="W733" s="35"/>
      <c r="X733" s="35"/>
      <c r="Y733" s="35"/>
      <c r="Z733" s="35"/>
      <c r="AA733" s="35"/>
      <c r="AB733" s="35"/>
      <c r="AC733" s="35"/>
      <c r="AD733" s="35"/>
      <c r="AE733" s="35"/>
      <c r="AR733" s="199" t="s">
        <v>254</v>
      </c>
      <c r="AT733" s="199" t="s">
        <v>158</v>
      </c>
      <c r="AU733" s="199" t="s">
        <v>90</v>
      </c>
      <c r="AY733" s="18" t="s">
        <v>155</v>
      </c>
      <c r="BE733" s="200">
        <f>IF(N733="základní",J733,0)</f>
        <v>0</v>
      </c>
      <c r="BF733" s="200">
        <f>IF(N733="snížená",J733,0)</f>
        <v>0</v>
      </c>
      <c r="BG733" s="200">
        <f>IF(N733="zákl. přenesená",J733,0)</f>
        <v>0</v>
      </c>
      <c r="BH733" s="200">
        <f>IF(N733="sníž. přenesená",J733,0)</f>
        <v>0</v>
      </c>
      <c r="BI733" s="200">
        <f>IF(N733="nulová",J733,0)</f>
        <v>0</v>
      </c>
      <c r="BJ733" s="18" t="s">
        <v>88</v>
      </c>
      <c r="BK733" s="200">
        <f>ROUND(I733*H733,2)</f>
        <v>0</v>
      </c>
      <c r="BL733" s="18" t="s">
        <v>254</v>
      </c>
      <c r="BM733" s="199" t="s">
        <v>685</v>
      </c>
    </row>
    <row r="734" spans="1:65" s="13" customFormat="1" ht="11.25">
      <c r="B734" s="201"/>
      <c r="C734" s="202"/>
      <c r="D734" s="203" t="s">
        <v>164</v>
      </c>
      <c r="E734" s="204" t="s">
        <v>1</v>
      </c>
      <c r="F734" s="205" t="s">
        <v>631</v>
      </c>
      <c r="G734" s="202"/>
      <c r="H734" s="204" t="s">
        <v>1</v>
      </c>
      <c r="I734" s="206"/>
      <c r="J734" s="202"/>
      <c r="K734" s="202"/>
      <c r="L734" s="207"/>
      <c r="M734" s="208"/>
      <c r="N734" s="209"/>
      <c r="O734" s="209"/>
      <c r="P734" s="209"/>
      <c r="Q734" s="209"/>
      <c r="R734" s="209"/>
      <c r="S734" s="209"/>
      <c r="T734" s="210"/>
      <c r="AT734" s="211" t="s">
        <v>164</v>
      </c>
      <c r="AU734" s="211" t="s">
        <v>90</v>
      </c>
      <c r="AV734" s="13" t="s">
        <v>88</v>
      </c>
      <c r="AW734" s="13" t="s">
        <v>34</v>
      </c>
      <c r="AX734" s="13" t="s">
        <v>80</v>
      </c>
      <c r="AY734" s="211" t="s">
        <v>155</v>
      </c>
    </row>
    <row r="735" spans="1:65" s="13" customFormat="1" ht="11.25">
      <c r="B735" s="201"/>
      <c r="C735" s="202"/>
      <c r="D735" s="203" t="s">
        <v>164</v>
      </c>
      <c r="E735" s="204" t="s">
        <v>1</v>
      </c>
      <c r="F735" s="205" t="s">
        <v>686</v>
      </c>
      <c r="G735" s="202"/>
      <c r="H735" s="204" t="s">
        <v>1</v>
      </c>
      <c r="I735" s="206"/>
      <c r="J735" s="202"/>
      <c r="K735" s="202"/>
      <c r="L735" s="207"/>
      <c r="M735" s="208"/>
      <c r="N735" s="209"/>
      <c r="O735" s="209"/>
      <c r="P735" s="209"/>
      <c r="Q735" s="209"/>
      <c r="R735" s="209"/>
      <c r="S735" s="209"/>
      <c r="T735" s="210"/>
      <c r="AT735" s="211" t="s">
        <v>164</v>
      </c>
      <c r="AU735" s="211" t="s">
        <v>90</v>
      </c>
      <c r="AV735" s="13" t="s">
        <v>88</v>
      </c>
      <c r="AW735" s="13" t="s">
        <v>34</v>
      </c>
      <c r="AX735" s="13" t="s">
        <v>80</v>
      </c>
      <c r="AY735" s="211" t="s">
        <v>155</v>
      </c>
    </row>
    <row r="736" spans="1:65" s="14" customFormat="1" ht="11.25">
      <c r="B736" s="212"/>
      <c r="C736" s="213"/>
      <c r="D736" s="203" t="s">
        <v>164</v>
      </c>
      <c r="E736" s="214" t="s">
        <v>1</v>
      </c>
      <c r="F736" s="215" t="s">
        <v>687</v>
      </c>
      <c r="G736" s="213"/>
      <c r="H736" s="216">
        <v>9.6</v>
      </c>
      <c r="I736" s="217"/>
      <c r="J736" s="213"/>
      <c r="K736" s="213"/>
      <c r="L736" s="218"/>
      <c r="M736" s="219"/>
      <c r="N736" s="220"/>
      <c r="O736" s="220"/>
      <c r="P736" s="220"/>
      <c r="Q736" s="220"/>
      <c r="R736" s="220"/>
      <c r="S736" s="220"/>
      <c r="T736" s="221"/>
      <c r="AT736" s="222" t="s">
        <v>164</v>
      </c>
      <c r="AU736" s="222" t="s">
        <v>90</v>
      </c>
      <c r="AV736" s="14" t="s">
        <v>90</v>
      </c>
      <c r="AW736" s="14" t="s">
        <v>34</v>
      </c>
      <c r="AX736" s="14" t="s">
        <v>80</v>
      </c>
      <c r="AY736" s="222" t="s">
        <v>155</v>
      </c>
    </row>
    <row r="737" spans="1:65" s="15" customFormat="1" ht="11.25">
      <c r="B737" s="223"/>
      <c r="C737" s="224"/>
      <c r="D737" s="203" t="s">
        <v>164</v>
      </c>
      <c r="E737" s="225" t="s">
        <v>1</v>
      </c>
      <c r="F737" s="226" t="s">
        <v>171</v>
      </c>
      <c r="G737" s="224"/>
      <c r="H737" s="227">
        <v>9.6</v>
      </c>
      <c r="I737" s="228"/>
      <c r="J737" s="224"/>
      <c r="K737" s="224"/>
      <c r="L737" s="229"/>
      <c r="M737" s="230"/>
      <c r="N737" s="231"/>
      <c r="O737" s="231"/>
      <c r="P737" s="231"/>
      <c r="Q737" s="231"/>
      <c r="R737" s="231"/>
      <c r="S737" s="231"/>
      <c r="T737" s="232"/>
      <c r="AT737" s="233" t="s">
        <v>164</v>
      </c>
      <c r="AU737" s="233" t="s">
        <v>90</v>
      </c>
      <c r="AV737" s="15" t="s">
        <v>162</v>
      </c>
      <c r="AW737" s="15" t="s">
        <v>34</v>
      </c>
      <c r="AX737" s="15" t="s">
        <v>88</v>
      </c>
      <c r="AY737" s="233" t="s">
        <v>155</v>
      </c>
    </row>
    <row r="738" spans="1:65" s="2" customFormat="1" ht="24.2" customHeight="1">
      <c r="A738" s="35"/>
      <c r="B738" s="36"/>
      <c r="C738" s="188" t="s">
        <v>688</v>
      </c>
      <c r="D738" s="188" t="s">
        <v>158</v>
      </c>
      <c r="E738" s="189" t="s">
        <v>689</v>
      </c>
      <c r="F738" s="190" t="s">
        <v>690</v>
      </c>
      <c r="G738" s="191" t="s">
        <v>102</v>
      </c>
      <c r="H738" s="192">
        <v>0.66</v>
      </c>
      <c r="I738" s="193"/>
      <c r="J738" s="194">
        <f>ROUND(I738*H738,2)</f>
        <v>0</v>
      </c>
      <c r="K738" s="190" t="s">
        <v>161</v>
      </c>
      <c r="L738" s="40"/>
      <c r="M738" s="195" t="s">
        <v>1</v>
      </c>
      <c r="N738" s="196" t="s">
        <v>45</v>
      </c>
      <c r="O738" s="72"/>
      <c r="P738" s="197">
        <f>O738*H738</f>
        <v>0</v>
      </c>
      <c r="Q738" s="197">
        <v>5.8100000000000001E-3</v>
      </c>
      <c r="R738" s="197">
        <f>Q738*H738</f>
        <v>3.8346000000000001E-3</v>
      </c>
      <c r="S738" s="197">
        <v>0</v>
      </c>
      <c r="T738" s="198">
        <f>S738*H738</f>
        <v>0</v>
      </c>
      <c r="U738" s="35"/>
      <c r="V738" s="35"/>
      <c r="W738" s="35"/>
      <c r="X738" s="35"/>
      <c r="Y738" s="35"/>
      <c r="Z738" s="35"/>
      <c r="AA738" s="35"/>
      <c r="AB738" s="35"/>
      <c r="AC738" s="35"/>
      <c r="AD738" s="35"/>
      <c r="AE738" s="35"/>
      <c r="AR738" s="199" t="s">
        <v>254</v>
      </c>
      <c r="AT738" s="199" t="s">
        <v>158</v>
      </c>
      <c r="AU738" s="199" t="s">
        <v>90</v>
      </c>
      <c r="AY738" s="18" t="s">
        <v>155</v>
      </c>
      <c r="BE738" s="200">
        <f>IF(N738="základní",J738,0)</f>
        <v>0</v>
      </c>
      <c r="BF738" s="200">
        <f>IF(N738="snížená",J738,0)</f>
        <v>0</v>
      </c>
      <c r="BG738" s="200">
        <f>IF(N738="zákl. přenesená",J738,0)</f>
        <v>0</v>
      </c>
      <c r="BH738" s="200">
        <f>IF(N738="sníž. přenesená",J738,0)</f>
        <v>0</v>
      </c>
      <c r="BI738" s="200">
        <f>IF(N738="nulová",J738,0)</f>
        <v>0</v>
      </c>
      <c r="BJ738" s="18" t="s">
        <v>88</v>
      </c>
      <c r="BK738" s="200">
        <f>ROUND(I738*H738,2)</f>
        <v>0</v>
      </c>
      <c r="BL738" s="18" t="s">
        <v>254</v>
      </c>
      <c r="BM738" s="199" t="s">
        <v>691</v>
      </c>
    </row>
    <row r="739" spans="1:65" s="13" customFormat="1" ht="11.25">
      <c r="B739" s="201"/>
      <c r="C739" s="202"/>
      <c r="D739" s="203" t="s">
        <v>164</v>
      </c>
      <c r="E739" s="204" t="s">
        <v>1</v>
      </c>
      <c r="F739" s="205" t="s">
        <v>631</v>
      </c>
      <c r="G739" s="202"/>
      <c r="H739" s="204" t="s">
        <v>1</v>
      </c>
      <c r="I739" s="206"/>
      <c r="J739" s="202"/>
      <c r="K739" s="202"/>
      <c r="L739" s="207"/>
      <c r="M739" s="208"/>
      <c r="N739" s="209"/>
      <c r="O739" s="209"/>
      <c r="P739" s="209"/>
      <c r="Q739" s="209"/>
      <c r="R739" s="209"/>
      <c r="S739" s="209"/>
      <c r="T739" s="210"/>
      <c r="AT739" s="211" t="s">
        <v>164</v>
      </c>
      <c r="AU739" s="211" t="s">
        <v>90</v>
      </c>
      <c r="AV739" s="13" t="s">
        <v>88</v>
      </c>
      <c r="AW739" s="13" t="s">
        <v>34</v>
      </c>
      <c r="AX739" s="13" t="s">
        <v>80</v>
      </c>
      <c r="AY739" s="211" t="s">
        <v>155</v>
      </c>
    </row>
    <row r="740" spans="1:65" s="13" customFormat="1" ht="11.25">
      <c r="B740" s="201"/>
      <c r="C740" s="202"/>
      <c r="D740" s="203" t="s">
        <v>164</v>
      </c>
      <c r="E740" s="204" t="s">
        <v>1</v>
      </c>
      <c r="F740" s="205" t="s">
        <v>686</v>
      </c>
      <c r="G740" s="202"/>
      <c r="H740" s="204" t="s">
        <v>1</v>
      </c>
      <c r="I740" s="206"/>
      <c r="J740" s="202"/>
      <c r="K740" s="202"/>
      <c r="L740" s="207"/>
      <c r="M740" s="208"/>
      <c r="N740" s="209"/>
      <c r="O740" s="209"/>
      <c r="P740" s="209"/>
      <c r="Q740" s="209"/>
      <c r="R740" s="209"/>
      <c r="S740" s="209"/>
      <c r="T740" s="210"/>
      <c r="AT740" s="211" t="s">
        <v>164</v>
      </c>
      <c r="AU740" s="211" t="s">
        <v>90</v>
      </c>
      <c r="AV740" s="13" t="s">
        <v>88</v>
      </c>
      <c r="AW740" s="13" t="s">
        <v>34</v>
      </c>
      <c r="AX740" s="13" t="s">
        <v>80</v>
      </c>
      <c r="AY740" s="211" t="s">
        <v>155</v>
      </c>
    </row>
    <row r="741" spans="1:65" s="14" customFormat="1" ht="11.25">
      <c r="B741" s="212"/>
      <c r="C741" s="213"/>
      <c r="D741" s="203" t="s">
        <v>164</v>
      </c>
      <c r="E741" s="214" t="s">
        <v>1</v>
      </c>
      <c r="F741" s="215" t="s">
        <v>692</v>
      </c>
      <c r="G741" s="213"/>
      <c r="H741" s="216">
        <v>0.66</v>
      </c>
      <c r="I741" s="217"/>
      <c r="J741" s="213"/>
      <c r="K741" s="213"/>
      <c r="L741" s="218"/>
      <c r="M741" s="219"/>
      <c r="N741" s="220"/>
      <c r="O741" s="220"/>
      <c r="P741" s="220"/>
      <c r="Q741" s="220"/>
      <c r="R741" s="220"/>
      <c r="S741" s="220"/>
      <c r="T741" s="221"/>
      <c r="AT741" s="222" t="s">
        <v>164</v>
      </c>
      <c r="AU741" s="222" t="s">
        <v>90</v>
      </c>
      <c r="AV741" s="14" t="s">
        <v>90</v>
      </c>
      <c r="AW741" s="14" t="s">
        <v>34</v>
      </c>
      <c r="AX741" s="14" t="s">
        <v>80</v>
      </c>
      <c r="AY741" s="222" t="s">
        <v>155</v>
      </c>
    </row>
    <row r="742" spans="1:65" s="15" customFormat="1" ht="11.25">
      <c r="B742" s="223"/>
      <c r="C742" s="224"/>
      <c r="D742" s="203" t="s">
        <v>164</v>
      </c>
      <c r="E742" s="225" t="s">
        <v>1</v>
      </c>
      <c r="F742" s="226" t="s">
        <v>171</v>
      </c>
      <c r="G742" s="224"/>
      <c r="H742" s="227">
        <v>0.66</v>
      </c>
      <c r="I742" s="228"/>
      <c r="J742" s="224"/>
      <c r="K742" s="224"/>
      <c r="L742" s="229"/>
      <c r="M742" s="230"/>
      <c r="N742" s="231"/>
      <c r="O742" s="231"/>
      <c r="P742" s="231"/>
      <c r="Q742" s="231"/>
      <c r="R742" s="231"/>
      <c r="S742" s="231"/>
      <c r="T742" s="232"/>
      <c r="AT742" s="233" t="s">
        <v>164</v>
      </c>
      <c r="AU742" s="233" t="s">
        <v>90</v>
      </c>
      <c r="AV742" s="15" t="s">
        <v>162</v>
      </c>
      <c r="AW742" s="15" t="s">
        <v>34</v>
      </c>
      <c r="AX742" s="15" t="s">
        <v>88</v>
      </c>
      <c r="AY742" s="233" t="s">
        <v>155</v>
      </c>
    </row>
    <row r="743" spans="1:65" s="2" customFormat="1" ht="14.45" customHeight="1">
      <c r="A743" s="35"/>
      <c r="B743" s="36"/>
      <c r="C743" s="188" t="s">
        <v>693</v>
      </c>
      <c r="D743" s="188" t="s">
        <v>158</v>
      </c>
      <c r="E743" s="189" t="s">
        <v>694</v>
      </c>
      <c r="F743" s="190" t="s">
        <v>695</v>
      </c>
      <c r="G743" s="191" t="s">
        <v>379</v>
      </c>
      <c r="H743" s="192">
        <v>22.8</v>
      </c>
      <c r="I743" s="193"/>
      <c r="J743" s="194">
        <f>ROUND(I743*H743,2)</f>
        <v>0</v>
      </c>
      <c r="K743" s="190" t="s">
        <v>161</v>
      </c>
      <c r="L743" s="40"/>
      <c r="M743" s="195" t="s">
        <v>1</v>
      </c>
      <c r="N743" s="196" t="s">
        <v>45</v>
      </c>
      <c r="O743" s="72"/>
      <c r="P743" s="197">
        <f>O743*H743</f>
        <v>0</v>
      </c>
      <c r="Q743" s="197">
        <v>3.2200000000000002E-3</v>
      </c>
      <c r="R743" s="197">
        <f>Q743*H743</f>
        <v>7.3416000000000009E-2</v>
      </c>
      <c r="S743" s="197">
        <v>0</v>
      </c>
      <c r="T743" s="198">
        <f>S743*H743</f>
        <v>0</v>
      </c>
      <c r="U743" s="35"/>
      <c r="V743" s="35"/>
      <c r="W743" s="35"/>
      <c r="X743" s="35"/>
      <c r="Y743" s="35"/>
      <c r="Z743" s="35"/>
      <c r="AA743" s="35"/>
      <c r="AB743" s="35"/>
      <c r="AC743" s="35"/>
      <c r="AD743" s="35"/>
      <c r="AE743" s="35"/>
      <c r="AR743" s="199" t="s">
        <v>254</v>
      </c>
      <c r="AT743" s="199" t="s">
        <v>158</v>
      </c>
      <c r="AU743" s="199" t="s">
        <v>90</v>
      </c>
      <c r="AY743" s="18" t="s">
        <v>155</v>
      </c>
      <c r="BE743" s="200">
        <f>IF(N743="základní",J743,0)</f>
        <v>0</v>
      </c>
      <c r="BF743" s="200">
        <f>IF(N743="snížená",J743,0)</f>
        <v>0</v>
      </c>
      <c r="BG743" s="200">
        <f>IF(N743="zákl. přenesená",J743,0)</f>
        <v>0</v>
      </c>
      <c r="BH743" s="200">
        <f>IF(N743="sníž. přenesená",J743,0)</f>
        <v>0</v>
      </c>
      <c r="BI743" s="200">
        <f>IF(N743="nulová",J743,0)</f>
        <v>0</v>
      </c>
      <c r="BJ743" s="18" t="s">
        <v>88</v>
      </c>
      <c r="BK743" s="200">
        <f>ROUND(I743*H743,2)</f>
        <v>0</v>
      </c>
      <c r="BL743" s="18" t="s">
        <v>254</v>
      </c>
      <c r="BM743" s="199" t="s">
        <v>696</v>
      </c>
    </row>
    <row r="744" spans="1:65" s="13" customFormat="1" ht="11.25">
      <c r="B744" s="201"/>
      <c r="C744" s="202"/>
      <c r="D744" s="203" t="s">
        <v>164</v>
      </c>
      <c r="E744" s="204" t="s">
        <v>1</v>
      </c>
      <c r="F744" s="205" t="s">
        <v>631</v>
      </c>
      <c r="G744" s="202"/>
      <c r="H744" s="204" t="s">
        <v>1</v>
      </c>
      <c r="I744" s="206"/>
      <c r="J744" s="202"/>
      <c r="K744" s="202"/>
      <c r="L744" s="207"/>
      <c r="M744" s="208"/>
      <c r="N744" s="209"/>
      <c r="O744" s="209"/>
      <c r="P744" s="209"/>
      <c r="Q744" s="209"/>
      <c r="R744" s="209"/>
      <c r="S744" s="209"/>
      <c r="T744" s="210"/>
      <c r="AT744" s="211" t="s">
        <v>164</v>
      </c>
      <c r="AU744" s="211" t="s">
        <v>90</v>
      </c>
      <c r="AV744" s="13" t="s">
        <v>88</v>
      </c>
      <c r="AW744" s="13" t="s">
        <v>34</v>
      </c>
      <c r="AX744" s="13" t="s">
        <v>80</v>
      </c>
      <c r="AY744" s="211" t="s">
        <v>155</v>
      </c>
    </row>
    <row r="745" spans="1:65" s="13" customFormat="1" ht="11.25">
      <c r="B745" s="201"/>
      <c r="C745" s="202"/>
      <c r="D745" s="203" t="s">
        <v>164</v>
      </c>
      <c r="E745" s="204" t="s">
        <v>1</v>
      </c>
      <c r="F745" s="205" t="s">
        <v>686</v>
      </c>
      <c r="G745" s="202"/>
      <c r="H745" s="204" t="s">
        <v>1</v>
      </c>
      <c r="I745" s="206"/>
      <c r="J745" s="202"/>
      <c r="K745" s="202"/>
      <c r="L745" s="207"/>
      <c r="M745" s="208"/>
      <c r="N745" s="209"/>
      <c r="O745" s="209"/>
      <c r="P745" s="209"/>
      <c r="Q745" s="209"/>
      <c r="R745" s="209"/>
      <c r="S745" s="209"/>
      <c r="T745" s="210"/>
      <c r="AT745" s="211" t="s">
        <v>164</v>
      </c>
      <c r="AU745" s="211" t="s">
        <v>90</v>
      </c>
      <c r="AV745" s="13" t="s">
        <v>88</v>
      </c>
      <c r="AW745" s="13" t="s">
        <v>34</v>
      </c>
      <c r="AX745" s="13" t="s">
        <v>80</v>
      </c>
      <c r="AY745" s="211" t="s">
        <v>155</v>
      </c>
    </row>
    <row r="746" spans="1:65" s="14" customFormat="1" ht="11.25">
      <c r="B746" s="212"/>
      <c r="C746" s="213"/>
      <c r="D746" s="203" t="s">
        <v>164</v>
      </c>
      <c r="E746" s="214" t="s">
        <v>1</v>
      </c>
      <c r="F746" s="215" t="s">
        <v>697</v>
      </c>
      <c r="G746" s="213"/>
      <c r="H746" s="216">
        <v>22.8</v>
      </c>
      <c r="I746" s="217"/>
      <c r="J746" s="213"/>
      <c r="K746" s="213"/>
      <c r="L746" s="218"/>
      <c r="M746" s="219"/>
      <c r="N746" s="220"/>
      <c r="O746" s="220"/>
      <c r="P746" s="220"/>
      <c r="Q746" s="220"/>
      <c r="R746" s="220"/>
      <c r="S746" s="220"/>
      <c r="T746" s="221"/>
      <c r="AT746" s="222" t="s">
        <v>164</v>
      </c>
      <c r="AU746" s="222" t="s">
        <v>90</v>
      </c>
      <c r="AV746" s="14" t="s">
        <v>90</v>
      </c>
      <c r="AW746" s="14" t="s">
        <v>34</v>
      </c>
      <c r="AX746" s="14" t="s">
        <v>80</v>
      </c>
      <c r="AY746" s="222" t="s">
        <v>155</v>
      </c>
    </row>
    <row r="747" spans="1:65" s="15" customFormat="1" ht="11.25">
      <c r="B747" s="223"/>
      <c r="C747" s="224"/>
      <c r="D747" s="203" t="s">
        <v>164</v>
      </c>
      <c r="E747" s="225" t="s">
        <v>1</v>
      </c>
      <c r="F747" s="226" t="s">
        <v>171</v>
      </c>
      <c r="G747" s="224"/>
      <c r="H747" s="227">
        <v>22.8</v>
      </c>
      <c r="I747" s="228"/>
      <c r="J747" s="224"/>
      <c r="K747" s="224"/>
      <c r="L747" s="229"/>
      <c r="M747" s="230"/>
      <c r="N747" s="231"/>
      <c r="O747" s="231"/>
      <c r="P747" s="231"/>
      <c r="Q747" s="231"/>
      <c r="R747" s="231"/>
      <c r="S747" s="231"/>
      <c r="T747" s="232"/>
      <c r="AT747" s="233" t="s">
        <v>164</v>
      </c>
      <c r="AU747" s="233" t="s">
        <v>90</v>
      </c>
      <c r="AV747" s="15" t="s">
        <v>162</v>
      </c>
      <c r="AW747" s="15" t="s">
        <v>34</v>
      </c>
      <c r="AX747" s="15" t="s">
        <v>88</v>
      </c>
      <c r="AY747" s="233" t="s">
        <v>155</v>
      </c>
    </row>
    <row r="748" spans="1:65" s="2" customFormat="1" ht="24.2" customHeight="1">
      <c r="A748" s="35"/>
      <c r="B748" s="36"/>
      <c r="C748" s="188" t="s">
        <v>698</v>
      </c>
      <c r="D748" s="188" t="s">
        <v>158</v>
      </c>
      <c r="E748" s="189" t="s">
        <v>699</v>
      </c>
      <c r="F748" s="190" t="s">
        <v>700</v>
      </c>
      <c r="G748" s="191" t="s">
        <v>241</v>
      </c>
      <c r="H748" s="192">
        <v>2</v>
      </c>
      <c r="I748" s="193"/>
      <c r="J748" s="194">
        <f>ROUND(I748*H748,2)</f>
        <v>0</v>
      </c>
      <c r="K748" s="190" t="s">
        <v>161</v>
      </c>
      <c r="L748" s="40"/>
      <c r="M748" s="195" t="s">
        <v>1</v>
      </c>
      <c r="N748" s="196" t="s">
        <v>45</v>
      </c>
      <c r="O748" s="72"/>
      <c r="P748" s="197">
        <f>O748*H748</f>
        <v>0</v>
      </c>
      <c r="Q748" s="197">
        <v>3.1199999999999999E-3</v>
      </c>
      <c r="R748" s="197">
        <f>Q748*H748</f>
        <v>6.2399999999999999E-3</v>
      </c>
      <c r="S748" s="197">
        <v>0</v>
      </c>
      <c r="T748" s="198">
        <f>S748*H748</f>
        <v>0</v>
      </c>
      <c r="U748" s="35"/>
      <c r="V748" s="35"/>
      <c r="W748" s="35"/>
      <c r="X748" s="35"/>
      <c r="Y748" s="35"/>
      <c r="Z748" s="35"/>
      <c r="AA748" s="35"/>
      <c r="AB748" s="35"/>
      <c r="AC748" s="35"/>
      <c r="AD748" s="35"/>
      <c r="AE748" s="35"/>
      <c r="AR748" s="199" t="s">
        <v>254</v>
      </c>
      <c r="AT748" s="199" t="s">
        <v>158</v>
      </c>
      <c r="AU748" s="199" t="s">
        <v>90</v>
      </c>
      <c r="AY748" s="18" t="s">
        <v>155</v>
      </c>
      <c r="BE748" s="200">
        <f>IF(N748="základní",J748,0)</f>
        <v>0</v>
      </c>
      <c r="BF748" s="200">
        <f>IF(N748="snížená",J748,0)</f>
        <v>0</v>
      </c>
      <c r="BG748" s="200">
        <f>IF(N748="zákl. přenesená",J748,0)</f>
        <v>0</v>
      </c>
      <c r="BH748" s="200">
        <f>IF(N748="sníž. přenesená",J748,0)</f>
        <v>0</v>
      </c>
      <c r="BI748" s="200">
        <f>IF(N748="nulová",J748,0)</f>
        <v>0</v>
      </c>
      <c r="BJ748" s="18" t="s">
        <v>88</v>
      </c>
      <c r="BK748" s="200">
        <f>ROUND(I748*H748,2)</f>
        <v>0</v>
      </c>
      <c r="BL748" s="18" t="s">
        <v>254</v>
      </c>
      <c r="BM748" s="199" t="s">
        <v>701</v>
      </c>
    </row>
    <row r="749" spans="1:65" s="13" customFormat="1" ht="11.25">
      <c r="B749" s="201"/>
      <c r="C749" s="202"/>
      <c r="D749" s="203" t="s">
        <v>164</v>
      </c>
      <c r="E749" s="204" t="s">
        <v>1</v>
      </c>
      <c r="F749" s="205" t="s">
        <v>631</v>
      </c>
      <c r="G749" s="202"/>
      <c r="H749" s="204" t="s">
        <v>1</v>
      </c>
      <c r="I749" s="206"/>
      <c r="J749" s="202"/>
      <c r="K749" s="202"/>
      <c r="L749" s="207"/>
      <c r="M749" s="208"/>
      <c r="N749" s="209"/>
      <c r="O749" s="209"/>
      <c r="P749" s="209"/>
      <c r="Q749" s="209"/>
      <c r="R749" s="209"/>
      <c r="S749" s="209"/>
      <c r="T749" s="210"/>
      <c r="AT749" s="211" t="s">
        <v>164</v>
      </c>
      <c r="AU749" s="211" t="s">
        <v>90</v>
      </c>
      <c r="AV749" s="13" t="s">
        <v>88</v>
      </c>
      <c r="AW749" s="13" t="s">
        <v>34</v>
      </c>
      <c r="AX749" s="13" t="s">
        <v>80</v>
      </c>
      <c r="AY749" s="211" t="s">
        <v>155</v>
      </c>
    </row>
    <row r="750" spans="1:65" s="13" customFormat="1" ht="11.25">
      <c r="B750" s="201"/>
      <c r="C750" s="202"/>
      <c r="D750" s="203" t="s">
        <v>164</v>
      </c>
      <c r="E750" s="204" t="s">
        <v>1</v>
      </c>
      <c r="F750" s="205" t="s">
        <v>686</v>
      </c>
      <c r="G750" s="202"/>
      <c r="H750" s="204" t="s">
        <v>1</v>
      </c>
      <c r="I750" s="206"/>
      <c r="J750" s="202"/>
      <c r="K750" s="202"/>
      <c r="L750" s="207"/>
      <c r="M750" s="208"/>
      <c r="N750" s="209"/>
      <c r="O750" s="209"/>
      <c r="P750" s="209"/>
      <c r="Q750" s="209"/>
      <c r="R750" s="209"/>
      <c r="S750" s="209"/>
      <c r="T750" s="210"/>
      <c r="AT750" s="211" t="s">
        <v>164</v>
      </c>
      <c r="AU750" s="211" t="s">
        <v>90</v>
      </c>
      <c r="AV750" s="13" t="s">
        <v>88</v>
      </c>
      <c r="AW750" s="13" t="s">
        <v>34</v>
      </c>
      <c r="AX750" s="13" t="s">
        <v>80</v>
      </c>
      <c r="AY750" s="211" t="s">
        <v>155</v>
      </c>
    </row>
    <row r="751" spans="1:65" s="14" customFormat="1" ht="11.25">
      <c r="B751" s="212"/>
      <c r="C751" s="213"/>
      <c r="D751" s="203" t="s">
        <v>164</v>
      </c>
      <c r="E751" s="214" t="s">
        <v>1</v>
      </c>
      <c r="F751" s="215" t="s">
        <v>702</v>
      </c>
      <c r="G751" s="213"/>
      <c r="H751" s="216">
        <v>2</v>
      </c>
      <c r="I751" s="217"/>
      <c r="J751" s="213"/>
      <c r="K751" s="213"/>
      <c r="L751" s="218"/>
      <c r="M751" s="219"/>
      <c r="N751" s="220"/>
      <c r="O751" s="220"/>
      <c r="P751" s="220"/>
      <c r="Q751" s="220"/>
      <c r="R751" s="220"/>
      <c r="S751" s="220"/>
      <c r="T751" s="221"/>
      <c r="AT751" s="222" t="s">
        <v>164</v>
      </c>
      <c r="AU751" s="222" t="s">
        <v>90</v>
      </c>
      <c r="AV751" s="14" t="s">
        <v>90</v>
      </c>
      <c r="AW751" s="14" t="s">
        <v>34</v>
      </c>
      <c r="AX751" s="14" t="s">
        <v>80</v>
      </c>
      <c r="AY751" s="222" t="s">
        <v>155</v>
      </c>
    </row>
    <row r="752" spans="1:65" s="15" customFormat="1" ht="11.25">
      <c r="B752" s="223"/>
      <c r="C752" s="224"/>
      <c r="D752" s="203" t="s">
        <v>164</v>
      </c>
      <c r="E752" s="225" t="s">
        <v>1</v>
      </c>
      <c r="F752" s="226" t="s">
        <v>171</v>
      </c>
      <c r="G752" s="224"/>
      <c r="H752" s="227">
        <v>2</v>
      </c>
      <c r="I752" s="228"/>
      <c r="J752" s="224"/>
      <c r="K752" s="224"/>
      <c r="L752" s="229"/>
      <c r="M752" s="230"/>
      <c r="N752" s="231"/>
      <c r="O752" s="231"/>
      <c r="P752" s="231"/>
      <c r="Q752" s="231"/>
      <c r="R752" s="231"/>
      <c r="S752" s="231"/>
      <c r="T752" s="232"/>
      <c r="AT752" s="233" t="s">
        <v>164</v>
      </c>
      <c r="AU752" s="233" t="s">
        <v>90</v>
      </c>
      <c r="AV752" s="15" t="s">
        <v>162</v>
      </c>
      <c r="AW752" s="15" t="s">
        <v>34</v>
      </c>
      <c r="AX752" s="15" t="s">
        <v>88</v>
      </c>
      <c r="AY752" s="233" t="s">
        <v>155</v>
      </c>
    </row>
    <row r="753" spans="1:65" s="2" customFormat="1" ht="24.2" customHeight="1">
      <c r="A753" s="35"/>
      <c r="B753" s="36"/>
      <c r="C753" s="188" t="s">
        <v>703</v>
      </c>
      <c r="D753" s="188" t="s">
        <v>158</v>
      </c>
      <c r="E753" s="189" t="s">
        <v>704</v>
      </c>
      <c r="F753" s="190" t="s">
        <v>705</v>
      </c>
      <c r="G753" s="191" t="s">
        <v>379</v>
      </c>
      <c r="H753" s="192">
        <v>10</v>
      </c>
      <c r="I753" s="193"/>
      <c r="J753" s="194">
        <f>ROUND(I753*H753,2)</f>
        <v>0</v>
      </c>
      <c r="K753" s="190" t="s">
        <v>161</v>
      </c>
      <c r="L753" s="40"/>
      <c r="M753" s="195" t="s">
        <v>1</v>
      </c>
      <c r="N753" s="196" t="s">
        <v>45</v>
      </c>
      <c r="O753" s="72"/>
      <c r="P753" s="197">
        <f>O753*H753</f>
        <v>0</v>
      </c>
      <c r="Q753" s="197">
        <v>2.8300000000000001E-3</v>
      </c>
      <c r="R753" s="197">
        <f>Q753*H753</f>
        <v>2.8299999999999999E-2</v>
      </c>
      <c r="S753" s="197">
        <v>0</v>
      </c>
      <c r="T753" s="198">
        <f>S753*H753</f>
        <v>0</v>
      </c>
      <c r="U753" s="35"/>
      <c r="V753" s="35"/>
      <c r="W753" s="35"/>
      <c r="X753" s="35"/>
      <c r="Y753" s="35"/>
      <c r="Z753" s="35"/>
      <c r="AA753" s="35"/>
      <c r="AB753" s="35"/>
      <c r="AC753" s="35"/>
      <c r="AD753" s="35"/>
      <c r="AE753" s="35"/>
      <c r="AR753" s="199" t="s">
        <v>254</v>
      </c>
      <c r="AT753" s="199" t="s">
        <v>158</v>
      </c>
      <c r="AU753" s="199" t="s">
        <v>90</v>
      </c>
      <c r="AY753" s="18" t="s">
        <v>155</v>
      </c>
      <c r="BE753" s="200">
        <f>IF(N753="základní",J753,0)</f>
        <v>0</v>
      </c>
      <c r="BF753" s="200">
        <f>IF(N753="snížená",J753,0)</f>
        <v>0</v>
      </c>
      <c r="BG753" s="200">
        <f>IF(N753="zákl. přenesená",J753,0)</f>
        <v>0</v>
      </c>
      <c r="BH753" s="200">
        <f>IF(N753="sníž. přenesená",J753,0)</f>
        <v>0</v>
      </c>
      <c r="BI753" s="200">
        <f>IF(N753="nulová",J753,0)</f>
        <v>0</v>
      </c>
      <c r="BJ753" s="18" t="s">
        <v>88</v>
      </c>
      <c r="BK753" s="200">
        <f>ROUND(I753*H753,2)</f>
        <v>0</v>
      </c>
      <c r="BL753" s="18" t="s">
        <v>254</v>
      </c>
      <c r="BM753" s="199" t="s">
        <v>706</v>
      </c>
    </row>
    <row r="754" spans="1:65" s="13" customFormat="1" ht="11.25">
      <c r="B754" s="201"/>
      <c r="C754" s="202"/>
      <c r="D754" s="203" t="s">
        <v>164</v>
      </c>
      <c r="E754" s="204" t="s">
        <v>1</v>
      </c>
      <c r="F754" s="205" t="s">
        <v>631</v>
      </c>
      <c r="G754" s="202"/>
      <c r="H754" s="204" t="s">
        <v>1</v>
      </c>
      <c r="I754" s="206"/>
      <c r="J754" s="202"/>
      <c r="K754" s="202"/>
      <c r="L754" s="207"/>
      <c r="M754" s="208"/>
      <c r="N754" s="209"/>
      <c r="O754" s="209"/>
      <c r="P754" s="209"/>
      <c r="Q754" s="209"/>
      <c r="R754" s="209"/>
      <c r="S754" s="209"/>
      <c r="T754" s="210"/>
      <c r="AT754" s="211" t="s">
        <v>164</v>
      </c>
      <c r="AU754" s="211" t="s">
        <v>90</v>
      </c>
      <c r="AV754" s="13" t="s">
        <v>88</v>
      </c>
      <c r="AW754" s="13" t="s">
        <v>34</v>
      </c>
      <c r="AX754" s="13" t="s">
        <v>80</v>
      </c>
      <c r="AY754" s="211" t="s">
        <v>155</v>
      </c>
    </row>
    <row r="755" spans="1:65" s="13" customFormat="1" ht="11.25">
      <c r="B755" s="201"/>
      <c r="C755" s="202"/>
      <c r="D755" s="203" t="s">
        <v>164</v>
      </c>
      <c r="E755" s="204" t="s">
        <v>1</v>
      </c>
      <c r="F755" s="205" t="s">
        <v>686</v>
      </c>
      <c r="G755" s="202"/>
      <c r="H755" s="204" t="s">
        <v>1</v>
      </c>
      <c r="I755" s="206"/>
      <c r="J755" s="202"/>
      <c r="K755" s="202"/>
      <c r="L755" s="207"/>
      <c r="M755" s="208"/>
      <c r="N755" s="209"/>
      <c r="O755" s="209"/>
      <c r="P755" s="209"/>
      <c r="Q755" s="209"/>
      <c r="R755" s="209"/>
      <c r="S755" s="209"/>
      <c r="T755" s="210"/>
      <c r="AT755" s="211" t="s">
        <v>164</v>
      </c>
      <c r="AU755" s="211" t="s">
        <v>90</v>
      </c>
      <c r="AV755" s="13" t="s">
        <v>88</v>
      </c>
      <c r="AW755" s="13" t="s">
        <v>34</v>
      </c>
      <c r="AX755" s="13" t="s">
        <v>80</v>
      </c>
      <c r="AY755" s="211" t="s">
        <v>155</v>
      </c>
    </row>
    <row r="756" spans="1:65" s="14" customFormat="1" ht="11.25">
      <c r="B756" s="212"/>
      <c r="C756" s="213"/>
      <c r="D756" s="203" t="s">
        <v>164</v>
      </c>
      <c r="E756" s="214" t="s">
        <v>1</v>
      </c>
      <c r="F756" s="215" t="s">
        <v>707</v>
      </c>
      <c r="G756" s="213"/>
      <c r="H756" s="216">
        <v>10</v>
      </c>
      <c r="I756" s="217"/>
      <c r="J756" s="213"/>
      <c r="K756" s="213"/>
      <c r="L756" s="218"/>
      <c r="M756" s="219"/>
      <c r="N756" s="220"/>
      <c r="O756" s="220"/>
      <c r="P756" s="220"/>
      <c r="Q756" s="220"/>
      <c r="R756" s="220"/>
      <c r="S756" s="220"/>
      <c r="T756" s="221"/>
      <c r="AT756" s="222" t="s">
        <v>164</v>
      </c>
      <c r="AU756" s="222" t="s">
        <v>90</v>
      </c>
      <c r="AV756" s="14" t="s">
        <v>90</v>
      </c>
      <c r="AW756" s="14" t="s">
        <v>34</v>
      </c>
      <c r="AX756" s="14" t="s">
        <v>80</v>
      </c>
      <c r="AY756" s="222" t="s">
        <v>155</v>
      </c>
    </row>
    <row r="757" spans="1:65" s="15" customFormat="1" ht="11.25">
      <c r="B757" s="223"/>
      <c r="C757" s="224"/>
      <c r="D757" s="203" t="s">
        <v>164</v>
      </c>
      <c r="E757" s="225" t="s">
        <v>1</v>
      </c>
      <c r="F757" s="226" t="s">
        <v>171</v>
      </c>
      <c r="G757" s="224"/>
      <c r="H757" s="227">
        <v>10</v>
      </c>
      <c r="I757" s="228"/>
      <c r="J757" s="224"/>
      <c r="K757" s="224"/>
      <c r="L757" s="229"/>
      <c r="M757" s="230"/>
      <c r="N757" s="231"/>
      <c r="O757" s="231"/>
      <c r="P757" s="231"/>
      <c r="Q757" s="231"/>
      <c r="R757" s="231"/>
      <c r="S757" s="231"/>
      <c r="T757" s="232"/>
      <c r="AT757" s="233" t="s">
        <v>164</v>
      </c>
      <c r="AU757" s="233" t="s">
        <v>90</v>
      </c>
      <c r="AV757" s="15" t="s">
        <v>162</v>
      </c>
      <c r="AW757" s="15" t="s">
        <v>34</v>
      </c>
      <c r="AX757" s="15" t="s">
        <v>88</v>
      </c>
      <c r="AY757" s="233" t="s">
        <v>155</v>
      </c>
    </row>
    <row r="758" spans="1:65" s="2" customFormat="1" ht="24.2" customHeight="1">
      <c r="A758" s="35"/>
      <c r="B758" s="36"/>
      <c r="C758" s="188" t="s">
        <v>708</v>
      </c>
      <c r="D758" s="188" t="s">
        <v>158</v>
      </c>
      <c r="E758" s="189" t="s">
        <v>709</v>
      </c>
      <c r="F758" s="190" t="s">
        <v>710</v>
      </c>
      <c r="G758" s="191" t="s">
        <v>521</v>
      </c>
      <c r="H758" s="245"/>
      <c r="I758" s="193"/>
      <c r="J758" s="194">
        <f>ROUND(I758*H758,2)</f>
        <v>0</v>
      </c>
      <c r="K758" s="190" t="s">
        <v>161</v>
      </c>
      <c r="L758" s="40"/>
      <c r="M758" s="195" t="s">
        <v>1</v>
      </c>
      <c r="N758" s="196" t="s">
        <v>45</v>
      </c>
      <c r="O758" s="72"/>
      <c r="P758" s="197">
        <f>O758*H758</f>
        <v>0</v>
      </c>
      <c r="Q758" s="197">
        <v>0</v>
      </c>
      <c r="R758" s="197">
        <f>Q758*H758</f>
        <v>0</v>
      </c>
      <c r="S758" s="197">
        <v>0</v>
      </c>
      <c r="T758" s="198">
        <f>S758*H758</f>
        <v>0</v>
      </c>
      <c r="U758" s="35"/>
      <c r="V758" s="35"/>
      <c r="W758" s="35"/>
      <c r="X758" s="35"/>
      <c r="Y758" s="35"/>
      <c r="Z758" s="35"/>
      <c r="AA758" s="35"/>
      <c r="AB758" s="35"/>
      <c r="AC758" s="35"/>
      <c r="AD758" s="35"/>
      <c r="AE758" s="35"/>
      <c r="AR758" s="199" t="s">
        <v>254</v>
      </c>
      <c r="AT758" s="199" t="s">
        <v>158</v>
      </c>
      <c r="AU758" s="199" t="s">
        <v>90</v>
      </c>
      <c r="AY758" s="18" t="s">
        <v>155</v>
      </c>
      <c r="BE758" s="200">
        <f>IF(N758="základní",J758,0)</f>
        <v>0</v>
      </c>
      <c r="BF758" s="200">
        <f>IF(N758="snížená",J758,0)</f>
        <v>0</v>
      </c>
      <c r="BG758" s="200">
        <f>IF(N758="zákl. přenesená",J758,0)</f>
        <v>0</v>
      </c>
      <c r="BH758" s="200">
        <f>IF(N758="sníž. přenesená",J758,0)</f>
        <v>0</v>
      </c>
      <c r="BI758" s="200">
        <f>IF(N758="nulová",J758,0)</f>
        <v>0</v>
      </c>
      <c r="BJ758" s="18" t="s">
        <v>88</v>
      </c>
      <c r="BK758" s="200">
        <f>ROUND(I758*H758,2)</f>
        <v>0</v>
      </c>
      <c r="BL758" s="18" t="s">
        <v>254</v>
      </c>
      <c r="BM758" s="199" t="s">
        <v>711</v>
      </c>
    </row>
    <row r="759" spans="1:65" s="2" customFormat="1" ht="24.2" customHeight="1">
      <c r="A759" s="35"/>
      <c r="B759" s="36"/>
      <c r="C759" s="188" t="s">
        <v>712</v>
      </c>
      <c r="D759" s="188" t="s">
        <v>158</v>
      </c>
      <c r="E759" s="189" t="s">
        <v>713</v>
      </c>
      <c r="F759" s="190" t="s">
        <v>714</v>
      </c>
      <c r="G759" s="191" t="s">
        <v>521</v>
      </c>
      <c r="H759" s="245"/>
      <c r="I759" s="193"/>
      <c r="J759" s="194">
        <f>ROUND(I759*H759,2)</f>
        <v>0</v>
      </c>
      <c r="K759" s="190" t="s">
        <v>161</v>
      </c>
      <c r="L759" s="40"/>
      <c r="M759" s="195" t="s">
        <v>1</v>
      </c>
      <c r="N759" s="196" t="s">
        <v>45</v>
      </c>
      <c r="O759" s="72"/>
      <c r="P759" s="197">
        <f>O759*H759</f>
        <v>0</v>
      </c>
      <c r="Q759" s="197">
        <v>0</v>
      </c>
      <c r="R759" s="197">
        <f>Q759*H759</f>
        <v>0</v>
      </c>
      <c r="S759" s="197">
        <v>0</v>
      </c>
      <c r="T759" s="198">
        <f>S759*H759</f>
        <v>0</v>
      </c>
      <c r="U759" s="35"/>
      <c r="V759" s="35"/>
      <c r="W759" s="35"/>
      <c r="X759" s="35"/>
      <c r="Y759" s="35"/>
      <c r="Z759" s="35"/>
      <c r="AA759" s="35"/>
      <c r="AB759" s="35"/>
      <c r="AC759" s="35"/>
      <c r="AD759" s="35"/>
      <c r="AE759" s="35"/>
      <c r="AR759" s="199" t="s">
        <v>254</v>
      </c>
      <c r="AT759" s="199" t="s">
        <v>158</v>
      </c>
      <c r="AU759" s="199" t="s">
        <v>90</v>
      </c>
      <c r="AY759" s="18" t="s">
        <v>155</v>
      </c>
      <c r="BE759" s="200">
        <f>IF(N759="základní",J759,0)</f>
        <v>0</v>
      </c>
      <c r="BF759" s="200">
        <f>IF(N759="snížená",J759,0)</f>
        <v>0</v>
      </c>
      <c r="BG759" s="200">
        <f>IF(N759="zákl. přenesená",J759,0)</f>
        <v>0</v>
      </c>
      <c r="BH759" s="200">
        <f>IF(N759="sníž. přenesená",J759,0)</f>
        <v>0</v>
      </c>
      <c r="BI759" s="200">
        <f>IF(N759="nulová",J759,0)</f>
        <v>0</v>
      </c>
      <c r="BJ759" s="18" t="s">
        <v>88</v>
      </c>
      <c r="BK759" s="200">
        <f>ROUND(I759*H759,2)</f>
        <v>0</v>
      </c>
      <c r="BL759" s="18" t="s">
        <v>254</v>
      </c>
      <c r="BM759" s="199" t="s">
        <v>715</v>
      </c>
    </row>
    <row r="760" spans="1:65" s="12" customFormat="1" ht="22.9" customHeight="1">
      <c r="B760" s="172"/>
      <c r="C760" s="173"/>
      <c r="D760" s="174" t="s">
        <v>79</v>
      </c>
      <c r="E760" s="186" t="s">
        <v>716</v>
      </c>
      <c r="F760" s="186" t="s">
        <v>717</v>
      </c>
      <c r="G760" s="173"/>
      <c r="H760" s="173"/>
      <c r="I760" s="176"/>
      <c r="J760" s="187">
        <f>BK760</f>
        <v>0</v>
      </c>
      <c r="K760" s="173"/>
      <c r="L760" s="178"/>
      <c r="M760" s="179"/>
      <c r="N760" s="180"/>
      <c r="O760" s="180"/>
      <c r="P760" s="181">
        <f>SUM(P761:P804)</f>
        <v>0</v>
      </c>
      <c r="Q760" s="180"/>
      <c r="R760" s="181">
        <f>SUM(R761:R804)</f>
        <v>4.8319346699999999</v>
      </c>
      <c r="S760" s="180"/>
      <c r="T760" s="182">
        <f>SUM(T761:T804)</f>
        <v>4.8321535999999998</v>
      </c>
      <c r="AR760" s="183" t="s">
        <v>90</v>
      </c>
      <c r="AT760" s="184" t="s">
        <v>79</v>
      </c>
      <c r="AU760" s="184" t="s">
        <v>88</v>
      </c>
      <c r="AY760" s="183" t="s">
        <v>155</v>
      </c>
      <c r="BK760" s="185">
        <f>SUM(BK761:BK804)</f>
        <v>0</v>
      </c>
    </row>
    <row r="761" spans="1:65" s="2" customFormat="1" ht="24.2" customHeight="1">
      <c r="A761" s="35"/>
      <c r="B761" s="36"/>
      <c r="C761" s="188" t="s">
        <v>718</v>
      </c>
      <c r="D761" s="188" t="s">
        <v>158</v>
      </c>
      <c r="E761" s="189" t="s">
        <v>719</v>
      </c>
      <c r="F761" s="190" t="s">
        <v>720</v>
      </c>
      <c r="G761" s="191" t="s">
        <v>102</v>
      </c>
      <c r="H761" s="192">
        <v>68.783000000000001</v>
      </c>
      <c r="I761" s="193"/>
      <c r="J761" s="194">
        <f>ROUND(I761*H761,2)</f>
        <v>0</v>
      </c>
      <c r="K761" s="190" t="s">
        <v>161</v>
      </c>
      <c r="L761" s="40"/>
      <c r="M761" s="195" t="s">
        <v>1</v>
      </c>
      <c r="N761" s="196" t="s">
        <v>45</v>
      </c>
      <c r="O761" s="72"/>
      <c r="P761" s="197">
        <f>O761*H761</f>
        <v>0</v>
      </c>
      <c r="Q761" s="197">
        <v>0</v>
      </c>
      <c r="R761" s="197">
        <f>Q761*H761</f>
        <v>0</v>
      </c>
      <c r="S761" s="197">
        <v>6.6400000000000001E-2</v>
      </c>
      <c r="T761" s="198">
        <f>S761*H761</f>
        <v>4.5671911999999999</v>
      </c>
      <c r="U761" s="35"/>
      <c r="V761" s="35"/>
      <c r="W761" s="35"/>
      <c r="X761" s="35"/>
      <c r="Y761" s="35"/>
      <c r="Z761" s="35"/>
      <c r="AA761" s="35"/>
      <c r="AB761" s="35"/>
      <c r="AC761" s="35"/>
      <c r="AD761" s="35"/>
      <c r="AE761" s="35"/>
      <c r="AR761" s="199" t="s">
        <v>254</v>
      </c>
      <c r="AT761" s="199" t="s">
        <v>158</v>
      </c>
      <c r="AU761" s="199" t="s">
        <v>90</v>
      </c>
      <c r="AY761" s="18" t="s">
        <v>155</v>
      </c>
      <c r="BE761" s="200">
        <f>IF(N761="základní",J761,0)</f>
        <v>0</v>
      </c>
      <c r="BF761" s="200">
        <f>IF(N761="snížená",J761,0)</f>
        <v>0</v>
      </c>
      <c r="BG761" s="200">
        <f>IF(N761="zákl. přenesená",J761,0)</f>
        <v>0</v>
      </c>
      <c r="BH761" s="200">
        <f>IF(N761="sníž. přenesená",J761,0)</f>
        <v>0</v>
      </c>
      <c r="BI761" s="200">
        <f>IF(N761="nulová",J761,0)</f>
        <v>0</v>
      </c>
      <c r="BJ761" s="18" t="s">
        <v>88</v>
      </c>
      <c r="BK761" s="200">
        <f>ROUND(I761*H761,2)</f>
        <v>0</v>
      </c>
      <c r="BL761" s="18" t="s">
        <v>254</v>
      </c>
      <c r="BM761" s="199" t="s">
        <v>721</v>
      </c>
    </row>
    <row r="762" spans="1:65" s="13" customFormat="1" ht="11.25">
      <c r="B762" s="201"/>
      <c r="C762" s="202"/>
      <c r="D762" s="203" t="s">
        <v>164</v>
      </c>
      <c r="E762" s="204" t="s">
        <v>1</v>
      </c>
      <c r="F762" s="205" t="s">
        <v>631</v>
      </c>
      <c r="G762" s="202"/>
      <c r="H762" s="204" t="s">
        <v>1</v>
      </c>
      <c r="I762" s="206"/>
      <c r="J762" s="202"/>
      <c r="K762" s="202"/>
      <c r="L762" s="207"/>
      <c r="M762" s="208"/>
      <c r="N762" s="209"/>
      <c r="O762" s="209"/>
      <c r="P762" s="209"/>
      <c r="Q762" s="209"/>
      <c r="R762" s="209"/>
      <c r="S762" s="209"/>
      <c r="T762" s="210"/>
      <c r="AT762" s="211" t="s">
        <v>164</v>
      </c>
      <c r="AU762" s="211" t="s">
        <v>90</v>
      </c>
      <c r="AV762" s="13" t="s">
        <v>88</v>
      </c>
      <c r="AW762" s="13" t="s">
        <v>34</v>
      </c>
      <c r="AX762" s="13" t="s">
        <v>80</v>
      </c>
      <c r="AY762" s="211" t="s">
        <v>155</v>
      </c>
    </row>
    <row r="763" spans="1:65" s="14" customFormat="1" ht="11.25">
      <c r="B763" s="212"/>
      <c r="C763" s="213"/>
      <c r="D763" s="203" t="s">
        <v>164</v>
      </c>
      <c r="E763" s="214" t="s">
        <v>1</v>
      </c>
      <c r="F763" s="215" t="s">
        <v>632</v>
      </c>
      <c r="G763" s="213"/>
      <c r="H763" s="216">
        <v>25.731000000000002</v>
      </c>
      <c r="I763" s="217"/>
      <c r="J763" s="213"/>
      <c r="K763" s="213"/>
      <c r="L763" s="218"/>
      <c r="M763" s="219"/>
      <c r="N763" s="220"/>
      <c r="O763" s="220"/>
      <c r="P763" s="220"/>
      <c r="Q763" s="220"/>
      <c r="R763" s="220"/>
      <c r="S763" s="220"/>
      <c r="T763" s="221"/>
      <c r="AT763" s="222" t="s">
        <v>164</v>
      </c>
      <c r="AU763" s="222" t="s">
        <v>90</v>
      </c>
      <c r="AV763" s="14" t="s">
        <v>90</v>
      </c>
      <c r="AW763" s="14" t="s">
        <v>34</v>
      </c>
      <c r="AX763" s="14" t="s">
        <v>80</v>
      </c>
      <c r="AY763" s="222" t="s">
        <v>155</v>
      </c>
    </row>
    <row r="764" spans="1:65" s="14" customFormat="1" ht="11.25">
      <c r="B764" s="212"/>
      <c r="C764" s="213"/>
      <c r="D764" s="203" t="s">
        <v>164</v>
      </c>
      <c r="E764" s="214" t="s">
        <v>1</v>
      </c>
      <c r="F764" s="215" t="s">
        <v>632</v>
      </c>
      <c r="G764" s="213"/>
      <c r="H764" s="216">
        <v>25.731000000000002</v>
      </c>
      <c r="I764" s="217"/>
      <c r="J764" s="213"/>
      <c r="K764" s="213"/>
      <c r="L764" s="218"/>
      <c r="M764" s="219"/>
      <c r="N764" s="220"/>
      <c r="O764" s="220"/>
      <c r="P764" s="220"/>
      <c r="Q764" s="220"/>
      <c r="R764" s="220"/>
      <c r="S764" s="220"/>
      <c r="T764" s="221"/>
      <c r="AT764" s="222" t="s">
        <v>164</v>
      </c>
      <c r="AU764" s="222" t="s">
        <v>90</v>
      </c>
      <c r="AV764" s="14" t="s">
        <v>90</v>
      </c>
      <c r="AW764" s="14" t="s">
        <v>34</v>
      </c>
      <c r="AX764" s="14" t="s">
        <v>80</v>
      </c>
      <c r="AY764" s="222" t="s">
        <v>155</v>
      </c>
    </row>
    <row r="765" spans="1:65" s="14" customFormat="1" ht="11.25">
      <c r="B765" s="212"/>
      <c r="C765" s="213"/>
      <c r="D765" s="203" t="s">
        <v>164</v>
      </c>
      <c r="E765" s="214" t="s">
        <v>1</v>
      </c>
      <c r="F765" s="215" t="s">
        <v>633</v>
      </c>
      <c r="G765" s="213"/>
      <c r="H765" s="216">
        <v>17.321000000000002</v>
      </c>
      <c r="I765" s="217"/>
      <c r="J765" s="213"/>
      <c r="K765" s="213"/>
      <c r="L765" s="218"/>
      <c r="M765" s="219"/>
      <c r="N765" s="220"/>
      <c r="O765" s="220"/>
      <c r="P765" s="220"/>
      <c r="Q765" s="220"/>
      <c r="R765" s="220"/>
      <c r="S765" s="220"/>
      <c r="T765" s="221"/>
      <c r="AT765" s="222" t="s">
        <v>164</v>
      </c>
      <c r="AU765" s="222" t="s">
        <v>90</v>
      </c>
      <c r="AV765" s="14" t="s">
        <v>90</v>
      </c>
      <c r="AW765" s="14" t="s">
        <v>34</v>
      </c>
      <c r="AX765" s="14" t="s">
        <v>80</v>
      </c>
      <c r="AY765" s="222" t="s">
        <v>155</v>
      </c>
    </row>
    <row r="766" spans="1:65" s="15" customFormat="1" ht="11.25">
      <c r="B766" s="223"/>
      <c r="C766" s="224"/>
      <c r="D766" s="203" t="s">
        <v>164</v>
      </c>
      <c r="E766" s="225" t="s">
        <v>1</v>
      </c>
      <c r="F766" s="226" t="s">
        <v>171</v>
      </c>
      <c r="G766" s="224"/>
      <c r="H766" s="227">
        <v>68.783000000000001</v>
      </c>
      <c r="I766" s="228"/>
      <c r="J766" s="224"/>
      <c r="K766" s="224"/>
      <c r="L766" s="229"/>
      <c r="M766" s="230"/>
      <c r="N766" s="231"/>
      <c r="O766" s="231"/>
      <c r="P766" s="231"/>
      <c r="Q766" s="231"/>
      <c r="R766" s="231"/>
      <c r="S766" s="231"/>
      <c r="T766" s="232"/>
      <c r="AT766" s="233" t="s">
        <v>164</v>
      </c>
      <c r="AU766" s="233" t="s">
        <v>90</v>
      </c>
      <c r="AV766" s="15" t="s">
        <v>162</v>
      </c>
      <c r="AW766" s="15" t="s">
        <v>34</v>
      </c>
      <c r="AX766" s="15" t="s">
        <v>88</v>
      </c>
      <c r="AY766" s="233" t="s">
        <v>155</v>
      </c>
    </row>
    <row r="767" spans="1:65" s="2" customFormat="1" ht="24.2" customHeight="1">
      <c r="A767" s="35"/>
      <c r="B767" s="36"/>
      <c r="C767" s="188" t="s">
        <v>722</v>
      </c>
      <c r="D767" s="188" t="s">
        <v>158</v>
      </c>
      <c r="E767" s="189" t="s">
        <v>723</v>
      </c>
      <c r="F767" s="190" t="s">
        <v>724</v>
      </c>
      <c r="G767" s="191" t="s">
        <v>102</v>
      </c>
      <c r="H767" s="192">
        <v>68.783000000000001</v>
      </c>
      <c r="I767" s="193"/>
      <c r="J767" s="194">
        <f>ROUND(I767*H767,2)</f>
        <v>0</v>
      </c>
      <c r="K767" s="190" t="s">
        <v>161</v>
      </c>
      <c r="L767" s="40"/>
      <c r="M767" s="195" t="s">
        <v>1</v>
      </c>
      <c r="N767" s="196" t="s">
        <v>45</v>
      </c>
      <c r="O767" s="72"/>
      <c r="P767" s="197">
        <f>O767*H767</f>
        <v>0</v>
      </c>
      <c r="Q767" s="197">
        <v>0</v>
      </c>
      <c r="R767" s="197">
        <f>Q767*H767</f>
        <v>0</v>
      </c>
      <c r="S767" s="197">
        <v>0</v>
      </c>
      <c r="T767" s="198">
        <f>S767*H767</f>
        <v>0</v>
      </c>
      <c r="U767" s="35"/>
      <c r="V767" s="35"/>
      <c r="W767" s="35"/>
      <c r="X767" s="35"/>
      <c r="Y767" s="35"/>
      <c r="Z767" s="35"/>
      <c r="AA767" s="35"/>
      <c r="AB767" s="35"/>
      <c r="AC767" s="35"/>
      <c r="AD767" s="35"/>
      <c r="AE767" s="35"/>
      <c r="AR767" s="199" t="s">
        <v>254</v>
      </c>
      <c r="AT767" s="199" t="s">
        <v>158</v>
      </c>
      <c r="AU767" s="199" t="s">
        <v>90</v>
      </c>
      <c r="AY767" s="18" t="s">
        <v>155</v>
      </c>
      <c r="BE767" s="200">
        <f>IF(N767="základní",J767,0)</f>
        <v>0</v>
      </c>
      <c r="BF767" s="200">
        <f>IF(N767="snížená",J767,0)</f>
        <v>0</v>
      </c>
      <c r="BG767" s="200">
        <f>IF(N767="zákl. přenesená",J767,0)</f>
        <v>0</v>
      </c>
      <c r="BH767" s="200">
        <f>IF(N767="sníž. přenesená",J767,0)</f>
        <v>0</v>
      </c>
      <c r="BI767" s="200">
        <f>IF(N767="nulová",J767,0)</f>
        <v>0</v>
      </c>
      <c r="BJ767" s="18" t="s">
        <v>88</v>
      </c>
      <c r="BK767" s="200">
        <f>ROUND(I767*H767,2)</f>
        <v>0</v>
      </c>
      <c r="BL767" s="18" t="s">
        <v>254</v>
      </c>
      <c r="BM767" s="199" t="s">
        <v>725</v>
      </c>
    </row>
    <row r="768" spans="1:65" s="2" customFormat="1" ht="24.2" customHeight="1">
      <c r="A768" s="35"/>
      <c r="B768" s="36"/>
      <c r="C768" s="188" t="s">
        <v>726</v>
      </c>
      <c r="D768" s="188" t="s">
        <v>158</v>
      </c>
      <c r="E768" s="189" t="s">
        <v>727</v>
      </c>
      <c r="F768" s="190" t="s">
        <v>728</v>
      </c>
      <c r="G768" s="191" t="s">
        <v>379</v>
      </c>
      <c r="H768" s="192">
        <v>14.654999999999999</v>
      </c>
      <c r="I768" s="193"/>
      <c r="J768" s="194">
        <f>ROUND(I768*H768,2)</f>
        <v>0</v>
      </c>
      <c r="K768" s="190" t="s">
        <v>161</v>
      </c>
      <c r="L768" s="40"/>
      <c r="M768" s="195" t="s">
        <v>1</v>
      </c>
      <c r="N768" s="196" t="s">
        <v>45</v>
      </c>
      <c r="O768" s="72"/>
      <c r="P768" s="197">
        <f>O768*H768</f>
        <v>0</v>
      </c>
      <c r="Q768" s="197">
        <v>0</v>
      </c>
      <c r="R768" s="197">
        <f>Q768*H768</f>
        <v>0</v>
      </c>
      <c r="S768" s="197">
        <v>1.8079999999999999E-2</v>
      </c>
      <c r="T768" s="198">
        <f>S768*H768</f>
        <v>0.26496239999999999</v>
      </c>
      <c r="U768" s="35"/>
      <c r="V768" s="35"/>
      <c r="W768" s="35"/>
      <c r="X768" s="35"/>
      <c r="Y768" s="35"/>
      <c r="Z768" s="35"/>
      <c r="AA768" s="35"/>
      <c r="AB768" s="35"/>
      <c r="AC768" s="35"/>
      <c r="AD768" s="35"/>
      <c r="AE768" s="35"/>
      <c r="AR768" s="199" t="s">
        <v>254</v>
      </c>
      <c r="AT768" s="199" t="s">
        <v>158</v>
      </c>
      <c r="AU768" s="199" t="s">
        <v>90</v>
      </c>
      <c r="AY768" s="18" t="s">
        <v>155</v>
      </c>
      <c r="BE768" s="200">
        <f>IF(N768="základní",J768,0)</f>
        <v>0</v>
      </c>
      <c r="BF768" s="200">
        <f>IF(N768="snížená",J768,0)</f>
        <v>0</v>
      </c>
      <c r="BG768" s="200">
        <f>IF(N768="zákl. přenesená",J768,0)</f>
        <v>0</v>
      </c>
      <c r="BH768" s="200">
        <f>IF(N768="sníž. přenesená",J768,0)</f>
        <v>0</v>
      </c>
      <c r="BI768" s="200">
        <f>IF(N768="nulová",J768,0)</f>
        <v>0</v>
      </c>
      <c r="BJ768" s="18" t="s">
        <v>88</v>
      </c>
      <c r="BK768" s="200">
        <f>ROUND(I768*H768,2)</f>
        <v>0</v>
      </c>
      <c r="BL768" s="18" t="s">
        <v>254</v>
      </c>
      <c r="BM768" s="199" t="s">
        <v>729</v>
      </c>
    </row>
    <row r="769" spans="1:65" s="14" customFormat="1" ht="11.25">
      <c r="B769" s="212"/>
      <c r="C769" s="213"/>
      <c r="D769" s="203" t="s">
        <v>164</v>
      </c>
      <c r="E769" s="214" t="s">
        <v>1</v>
      </c>
      <c r="F769" s="215" t="s">
        <v>730</v>
      </c>
      <c r="G769" s="213"/>
      <c r="H769" s="216">
        <v>14.654999999999999</v>
      </c>
      <c r="I769" s="217"/>
      <c r="J769" s="213"/>
      <c r="K769" s="213"/>
      <c r="L769" s="218"/>
      <c r="M769" s="219"/>
      <c r="N769" s="220"/>
      <c r="O769" s="220"/>
      <c r="P769" s="220"/>
      <c r="Q769" s="220"/>
      <c r="R769" s="220"/>
      <c r="S769" s="220"/>
      <c r="T769" s="221"/>
      <c r="AT769" s="222" t="s">
        <v>164</v>
      </c>
      <c r="AU769" s="222" t="s">
        <v>90</v>
      </c>
      <c r="AV769" s="14" t="s">
        <v>90</v>
      </c>
      <c r="AW769" s="14" t="s">
        <v>34</v>
      </c>
      <c r="AX769" s="14" t="s">
        <v>80</v>
      </c>
      <c r="AY769" s="222" t="s">
        <v>155</v>
      </c>
    </row>
    <row r="770" spans="1:65" s="15" customFormat="1" ht="11.25">
      <c r="B770" s="223"/>
      <c r="C770" s="224"/>
      <c r="D770" s="203" t="s">
        <v>164</v>
      </c>
      <c r="E770" s="225" t="s">
        <v>1</v>
      </c>
      <c r="F770" s="226" t="s">
        <v>171</v>
      </c>
      <c r="G770" s="224"/>
      <c r="H770" s="227">
        <v>14.654999999999999</v>
      </c>
      <c r="I770" s="228"/>
      <c r="J770" s="224"/>
      <c r="K770" s="224"/>
      <c r="L770" s="229"/>
      <c r="M770" s="230"/>
      <c r="N770" s="231"/>
      <c r="O770" s="231"/>
      <c r="P770" s="231"/>
      <c r="Q770" s="231"/>
      <c r="R770" s="231"/>
      <c r="S770" s="231"/>
      <c r="T770" s="232"/>
      <c r="AT770" s="233" t="s">
        <v>164</v>
      </c>
      <c r="AU770" s="233" t="s">
        <v>90</v>
      </c>
      <c r="AV770" s="15" t="s">
        <v>162</v>
      </c>
      <c r="AW770" s="15" t="s">
        <v>34</v>
      </c>
      <c r="AX770" s="15" t="s">
        <v>88</v>
      </c>
      <c r="AY770" s="233" t="s">
        <v>155</v>
      </c>
    </row>
    <row r="771" spans="1:65" s="2" customFormat="1" ht="24.2" customHeight="1">
      <c r="A771" s="35"/>
      <c r="B771" s="36"/>
      <c r="C771" s="188" t="s">
        <v>731</v>
      </c>
      <c r="D771" s="188" t="s">
        <v>158</v>
      </c>
      <c r="E771" s="189" t="s">
        <v>732</v>
      </c>
      <c r="F771" s="190" t="s">
        <v>733</v>
      </c>
      <c r="G771" s="191" t="s">
        <v>379</v>
      </c>
      <c r="H771" s="192">
        <v>40.655000000000001</v>
      </c>
      <c r="I771" s="193"/>
      <c r="J771" s="194">
        <f>ROUND(I771*H771,2)</f>
        <v>0</v>
      </c>
      <c r="K771" s="190" t="s">
        <v>161</v>
      </c>
      <c r="L771" s="40"/>
      <c r="M771" s="195" t="s">
        <v>1</v>
      </c>
      <c r="N771" s="196" t="s">
        <v>45</v>
      </c>
      <c r="O771" s="72"/>
      <c r="P771" s="197">
        <f>O771*H771</f>
        <v>0</v>
      </c>
      <c r="Q771" s="197">
        <v>0</v>
      </c>
      <c r="R771" s="197">
        <f>Q771*H771</f>
        <v>0</v>
      </c>
      <c r="S771" s="197">
        <v>0</v>
      </c>
      <c r="T771" s="198">
        <f>S771*H771</f>
        <v>0</v>
      </c>
      <c r="U771" s="35"/>
      <c r="V771" s="35"/>
      <c r="W771" s="35"/>
      <c r="X771" s="35"/>
      <c r="Y771" s="35"/>
      <c r="Z771" s="35"/>
      <c r="AA771" s="35"/>
      <c r="AB771" s="35"/>
      <c r="AC771" s="35"/>
      <c r="AD771" s="35"/>
      <c r="AE771" s="35"/>
      <c r="AR771" s="199" t="s">
        <v>254</v>
      </c>
      <c r="AT771" s="199" t="s">
        <v>158</v>
      </c>
      <c r="AU771" s="199" t="s">
        <v>90</v>
      </c>
      <c r="AY771" s="18" t="s">
        <v>155</v>
      </c>
      <c r="BE771" s="200">
        <f>IF(N771="základní",J771,0)</f>
        <v>0</v>
      </c>
      <c r="BF771" s="200">
        <f>IF(N771="snížená",J771,0)</f>
        <v>0</v>
      </c>
      <c r="BG771" s="200">
        <f>IF(N771="zákl. přenesená",J771,0)</f>
        <v>0</v>
      </c>
      <c r="BH771" s="200">
        <f>IF(N771="sníž. přenesená",J771,0)</f>
        <v>0</v>
      </c>
      <c r="BI771" s="200">
        <f>IF(N771="nulová",J771,0)</f>
        <v>0</v>
      </c>
      <c r="BJ771" s="18" t="s">
        <v>88</v>
      </c>
      <c r="BK771" s="200">
        <f>ROUND(I771*H771,2)</f>
        <v>0</v>
      </c>
      <c r="BL771" s="18" t="s">
        <v>254</v>
      </c>
      <c r="BM771" s="199" t="s">
        <v>734</v>
      </c>
    </row>
    <row r="772" spans="1:65" s="2" customFormat="1" ht="14.45" customHeight="1">
      <c r="A772" s="35"/>
      <c r="B772" s="36"/>
      <c r="C772" s="188" t="s">
        <v>735</v>
      </c>
      <c r="D772" s="188" t="s">
        <v>158</v>
      </c>
      <c r="E772" s="189" t="s">
        <v>736</v>
      </c>
      <c r="F772" s="190" t="s">
        <v>737</v>
      </c>
      <c r="G772" s="191" t="s">
        <v>102</v>
      </c>
      <c r="H772" s="192">
        <v>68.783000000000001</v>
      </c>
      <c r="I772" s="193"/>
      <c r="J772" s="194">
        <f>ROUND(I772*H772,2)</f>
        <v>0</v>
      </c>
      <c r="K772" s="190" t="s">
        <v>161</v>
      </c>
      <c r="L772" s="40"/>
      <c r="M772" s="195" t="s">
        <v>1</v>
      </c>
      <c r="N772" s="196" t="s">
        <v>45</v>
      </c>
      <c r="O772" s="72"/>
      <c r="P772" s="197">
        <f>O772*H772</f>
        <v>0</v>
      </c>
      <c r="Q772" s="197">
        <v>4.0000000000000003E-5</v>
      </c>
      <c r="R772" s="197">
        <f>Q772*H772</f>
        <v>2.7513200000000002E-3</v>
      </c>
      <c r="S772" s="197">
        <v>0</v>
      </c>
      <c r="T772" s="198">
        <f>S772*H772</f>
        <v>0</v>
      </c>
      <c r="U772" s="35"/>
      <c r="V772" s="35"/>
      <c r="W772" s="35"/>
      <c r="X772" s="35"/>
      <c r="Y772" s="35"/>
      <c r="Z772" s="35"/>
      <c r="AA772" s="35"/>
      <c r="AB772" s="35"/>
      <c r="AC772" s="35"/>
      <c r="AD772" s="35"/>
      <c r="AE772" s="35"/>
      <c r="AR772" s="199" t="s">
        <v>254</v>
      </c>
      <c r="AT772" s="199" t="s">
        <v>158</v>
      </c>
      <c r="AU772" s="199" t="s">
        <v>90</v>
      </c>
      <c r="AY772" s="18" t="s">
        <v>155</v>
      </c>
      <c r="BE772" s="200">
        <f>IF(N772="základní",J772,0)</f>
        <v>0</v>
      </c>
      <c r="BF772" s="200">
        <f>IF(N772="snížená",J772,0)</f>
        <v>0</v>
      </c>
      <c r="BG772" s="200">
        <f>IF(N772="zákl. přenesená",J772,0)</f>
        <v>0</v>
      </c>
      <c r="BH772" s="200">
        <f>IF(N772="sníž. přenesená",J772,0)</f>
        <v>0</v>
      </c>
      <c r="BI772" s="200">
        <f>IF(N772="nulová",J772,0)</f>
        <v>0</v>
      </c>
      <c r="BJ772" s="18" t="s">
        <v>88</v>
      </c>
      <c r="BK772" s="200">
        <f>ROUND(I772*H772,2)</f>
        <v>0</v>
      </c>
      <c r="BL772" s="18" t="s">
        <v>254</v>
      </c>
      <c r="BM772" s="199" t="s">
        <v>738</v>
      </c>
    </row>
    <row r="773" spans="1:65" s="13" customFormat="1" ht="11.25">
      <c r="B773" s="201"/>
      <c r="C773" s="202"/>
      <c r="D773" s="203" t="s">
        <v>164</v>
      </c>
      <c r="E773" s="204" t="s">
        <v>1</v>
      </c>
      <c r="F773" s="205" t="s">
        <v>631</v>
      </c>
      <c r="G773" s="202"/>
      <c r="H773" s="204" t="s">
        <v>1</v>
      </c>
      <c r="I773" s="206"/>
      <c r="J773" s="202"/>
      <c r="K773" s="202"/>
      <c r="L773" s="207"/>
      <c r="M773" s="208"/>
      <c r="N773" s="209"/>
      <c r="O773" s="209"/>
      <c r="P773" s="209"/>
      <c r="Q773" s="209"/>
      <c r="R773" s="209"/>
      <c r="S773" s="209"/>
      <c r="T773" s="210"/>
      <c r="AT773" s="211" t="s">
        <v>164</v>
      </c>
      <c r="AU773" s="211" t="s">
        <v>90</v>
      </c>
      <c r="AV773" s="13" t="s">
        <v>88</v>
      </c>
      <c r="AW773" s="13" t="s">
        <v>34</v>
      </c>
      <c r="AX773" s="13" t="s">
        <v>80</v>
      </c>
      <c r="AY773" s="211" t="s">
        <v>155</v>
      </c>
    </row>
    <row r="774" spans="1:65" s="14" customFormat="1" ht="11.25">
      <c r="B774" s="212"/>
      <c r="C774" s="213"/>
      <c r="D774" s="203" t="s">
        <v>164</v>
      </c>
      <c r="E774" s="214" t="s">
        <v>1</v>
      </c>
      <c r="F774" s="215" t="s">
        <v>632</v>
      </c>
      <c r="G774" s="213"/>
      <c r="H774" s="216">
        <v>25.731000000000002</v>
      </c>
      <c r="I774" s="217"/>
      <c r="J774" s="213"/>
      <c r="K774" s="213"/>
      <c r="L774" s="218"/>
      <c r="M774" s="219"/>
      <c r="N774" s="220"/>
      <c r="O774" s="220"/>
      <c r="P774" s="220"/>
      <c r="Q774" s="220"/>
      <c r="R774" s="220"/>
      <c r="S774" s="220"/>
      <c r="T774" s="221"/>
      <c r="AT774" s="222" t="s">
        <v>164</v>
      </c>
      <c r="AU774" s="222" t="s">
        <v>90</v>
      </c>
      <c r="AV774" s="14" t="s">
        <v>90</v>
      </c>
      <c r="AW774" s="14" t="s">
        <v>34</v>
      </c>
      <c r="AX774" s="14" t="s">
        <v>80</v>
      </c>
      <c r="AY774" s="222" t="s">
        <v>155</v>
      </c>
    </row>
    <row r="775" spans="1:65" s="14" customFormat="1" ht="11.25">
      <c r="B775" s="212"/>
      <c r="C775" s="213"/>
      <c r="D775" s="203" t="s">
        <v>164</v>
      </c>
      <c r="E775" s="214" t="s">
        <v>1</v>
      </c>
      <c r="F775" s="215" t="s">
        <v>632</v>
      </c>
      <c r="G775" s="213"/>
      <c r="H775" s="216">
        <v>25.731000000000002</v>
      </c>
      <c r="I775" s="217"/>
      <c r="J775" s="213"/>
      <c r="K775" s="213"/>
      <c r="L775" s="218"/>
      <c r="M775" s="219"/>
      <c r="N775" s="220"/>
      <c r="O775" s="220"/>
      <c r="P775" s="220"/>
      <c r="Q775" s="220"/>
      <c r="R775" s="220"/>
      <c r="S775" s="220"/>
      <c r="T775" s="221"/>
      <c r="AT775" s="222" t="s">
        <v>164</v>
      </c>
      <c r="AU775" s="222" t="s">
        <v>90</v>
      </c>
      <c r="AV775" s="14" t="s">
        <v>90</v>
      </c>
      <c r="AW775" s="14" t="s">
        <v>34</v>
      </c>
      <c r="AX775" s="14" t="s">
        <v>80</v>
      </c>
      <c r="AY775" s="222" t="s">
        <v>155</v>
      </c>
    </row>
    <row r="776" spans="1:65" s="14" customFormat="1" ht="11.25">
      <c r="B776" s="212"/>
      <c r="C776" s="213"/>
      <c r="D776" s="203" t="s">
        <v>164</v>
      </c>
      <c r="E776" s="214" t="s">
        <v>1</v>
      </c>
      <c r="F776" s="215" t="s">
        <v>633</v>
      </c>
      <c r="G776" s="213"/>
      <c r="H776" s="216">
        <v>17.321000000000002</v>
      </c>
      <c r="I776" s="217"/>
      <c r="J776" s="213"/>
      <c r="K776" s="213"/>
      <c r="L776" s="218"/>
      <c r="M776" s="219"/>
      <c r="N776" s="220"/>
      <c r="O776" s="220"/>
      <c r="P776" s="220"/>
      <c r="Q776" s="220"/>
      <c r="R776" s="220"/>
      <c r="S776" s="220"/>
      <c r="T776" s="221"/>
      <c r="AT776" s="222" t="s">
        <v>164</v>
      </c>
      <c r="AU776" s="222" t="s">
        <v>90</v>
      </c>
      <c r="AV776" s="14" t="s">
        <v>90</v>
      </c>
      <c r="AW776" s="14" t="s">
        <v>34</v>
      </c>
      <c r="AX776" s="14" t="s">
        <v>80</v>
      </c>
      <c r="AY776" s="222" t="s">
        <v>155</v>
      </c>
    </row>
    <row r="777" spans="1:65" s="15" customFormat="1" ht="11.25">
      <c r="B777" s="223"/>
      <c r="C777" s="224"/>
      <c r="D777" s="203" t="s">
        <v>164</v>
      </c>
      <c r="E777" s="225" t="s">
        <v>1</v>
      </c>
      <c r="F777" s="226" t="s">
        <v>171</v>
      </c>
      <c r="G777" s="224"/>
      <c r="H777" s="227">
        <v>68.783000000000001</v>
      </c>
      <c r="I777" s="228"/>
      <c r="J777" s="224"/>
      <c r="K777" s="224"/>
      <c r="L777" s="229"/>
      <c r="M777" s="230"/>
      <c r="N777" s="231"/>
      <c r="O777" s="231"/>
      <c r="P777" s="231"/>
      <c r="Q777" s="231"/>
      <c r="R777" s="231"/>
      <c r="S777" s="231"/>
      <c r="T777" s="232"/>
      <c r="AT777" s="233" t="s">
        <v>164</v>
      </c>
      <c r="AU777" s="233" t="s">
        <v>90</v>
      </c>
      <c r="AV777" s="15" t="s">
        <v>162</v>
      </c>
      <c r="AW777" s="15" t="s">
        <v>34</v>
      </c>
      <c r="AX777" s="15" t="s">
        <v>88</v>
      </c>
      <c r="AY777" s="233" t="s">
        <v>155</v>
      </c>
    </row>
    <row r="778" spans="1:65" s="2" customFormat="1" ht="24.2" customHeight="1">
      <c r="A778" s="35"/>
      <c r="B778" s="36"/>
      <c r="C778" s="188" t="s">
        <v>739</v>
      </c>
      <c r="D778" s="188" t="s">
        <v>158</v>
      </c>
      <c r="E778" s="189" t="s">
        <v>740</v>
      </c>
      <c r="F778" s="190" t="s">
        <v>741</v>
      </c>
      <c r="G778" s="191" t="s">
        <v>102</v>
      </c>
      <c r="H778" s="192">
        <v>68.783000000000001</v>
      </c>
      <c r="I778" s="193"/>
      <c r="J778" s="194">
        <f>ROUND(I778*H778,2)</f>
        <v>0</v>
      </c>
      <c r="K778" s="190" t="s">
        <v>161</v>
      </c>
      <c r="L778" s="40"/>
      <c r="M778" s="195" t="s">
        <v>1</v>
      </c>
      <c r="N778" s="196" t="s">
        <v>45</v>
      </c>
      <c r="O778" s="72"/>
      <c r="P778" s="197">
        <f>O778*H778</f>
        <v>0</v>
      </c>
      <c r="Q778" s="197">
        <v>6.6960000000000006E-2</v>
      </c>
      <c r="R778" s="197">
        <f>Q778*H778</f>
        <v>4.6057096800000004</v>
      </c>
      <c r="S778" s="197">
        <v>0</v>
      </c>
      <c r="T778" s="198">
        <f>S778*H778</f>
        <v>0</v>
      </c>
      <c r="U778" s="35"/>
      <c r="V778" s="35"/>
      <c r="W778" s="35"/>
      <c r="X778" s="35"/>
      <c r="Y778" s="35"/>
      <c r="Z778" s="35"/>
      <c r="AA778" s="35"/>
      <c r="AB778" s="35"/>
      <c r="AC778" s="35"/>
      <c r="AD778" s="35"/>
      <c r="AE778" s="35"/>
      <c r="AR778" s="199" t="s">
        <v>254</v>
      </c>
      <c r="AT778" s="199" t="s">
        <v>158</v>
      </c>
      <c r="AU778" s="199" t="s">
        <v>90</v>
      </c>
      <c r="AY778" s="18" t="s">
        <v>155</v>
      </c>
      <c r="BE778" s="200">
        <f>IF(N778="základní",J778,0)</f>
        <v>0</v>
      </c>
      <c r="BF778" s="200">
        <f>IF(N778="snížená",J778,0)</f>
        <v>0</v>
      </c>
      <c r="BG778" s="200">
        <f>IF(N778="zákl. přenesená",J778,0)</f>
        <v>0</v>
      </c>
      <c r="BH778" s="200">
        <f>IF(N778="sníž. přenesená",J778,0)</f>
        <v>0</v>
      </c>
      <c r="BI778" s="200">
        <f>IF(N778="nulová",J778,0)</f>
        <v>0</v>
      </c>
      <c r="BJ778" s="18" t="s">
        <v>88</v>
      </c>
      <c r="BK778" s="200">
        <f>ROUND(I778*H778,2)</f>
        <v>0</v>
      </c>
      <c r="BL778" s="18" t="s">
        <v>254</v>
      </c>
      <c r="BM778" s="199" t="s">
        <v>742</v>
      </c>
    </row>
    <row r="779" spans="1:65" s="13" customFormat="1" ht="11.25">
      <c r="B779" s="201"/>
      <c r="C779" s="202"/>
      <c r="D779" s="203" t="s">
        <v>164</v>
      </c>
      <c r="E779" s="204" t="s">
        <v>1</v>
      </c>
      <c r="F779" s="205" t="s">
        <v>631</v>
      </c>
      <c r="G779" s="202"/>
      <c r="H779" s="204" t="s">
        <v>1</v>
      </c>
      <c r="I779" s="206"/>
      <c r="J779" s="202"/>
      <c r="K779" s="202"/>
      <c r="L779" s="207"/>
      <c r="M779" s="208"/>
      <c r="N779" s="209"/>
      <c r="O779" s="209"/>
      <c r="P779" s="209"/>
      <c r="Q779" s="209"/>
      <c r="R779" s="209"/>
      <c r="S779" s="209"/>
      <c r="T779" s="210"/>
      <c r="AT779" s="211" t="s">
        <v>164</v>
      </c>
      <c r="AU779" s="211" t="s">
        <v>90</v>
      </c>
      <c r="AV779" s="13" t="s">
        <v>88</v>
      </c>
      <c r="AW779" s="13" t="s">
        <v>34</v>
      </c>
      <c r="AX779" s="13" t="s">
        <v>80</v>
      </c>
      <c r="AY779" s="211" t="s">
        <v>155</v>
      </c>
    </row>
    <row r="780" spans="1:65" s="14" customFormat="1" ht="11.25">
      <c r="B780" s="212"/>
      <c r="C780" s="213"/>
      <c r="D780" s="203" t="s">
        <v>164</v>
      </c>
      <c r="E780" s="214" t="s">
        <v>1</v>
      </c>
      <c r="F780" s="215" t="s">
        <v>632</v>
      </c>
      <c r="G780" s="213"/>
      <c r="H780" s="216">
        <v>25.731000000000002</v>
      </c>
      <c r="I780" s="217"/>
      <c r="J780" s="213"/>
      <c r="K780" s="213"/>
      <c r="L780" s="218"/>
      <c r="M780" s="219"/>
      <c r="N780" s="220"/>
      <c r="O780" s="220"/>
      <c r="P780" s="220"/>
      <c r="Q780" s="220"/>
      <c r="R780" s="220"/>
      <c r="S780" s="220"/>
      <c r="T780" s="221"/>
      <c r="AT780" s="222" t="s">
        <v>164</v>
      </c>
      <c r="AU780" s="222" t="s">
        <v>90</v>
      </c>
      <c r="AV780" s="14" t="s">
        <v>90</v>
      </c>
      <c r="AW780" s="14" t="s">
        <v>34</v>
      </c>
      <c r="AX780" s="14" t="s">
        <v>80</v>
      </c>
      <c r="AY780" s="222" t="s">
        <v>155</v>
      </c>
    </row>
    <row r="781" spans="1:65" s="14" customFormat="1" ht="11.25">
      <c r="B781" s="212"/>
      <c r="C781" s="213"/>
      <c r="D781" s="203" t="s">
        <v>164</v>
      </c>
      <c r="E781" s="214" t="s">
        <v>1</v>
      </c>
      <c r="F781" s="215" t="s">
        <v>632</v>
      </c>
      <c r="G781" s="213"/>
      <c r="H781" s="216">
        <v>25.731000000000002</v>
      </c>
      <c r="I781" s="217"/>
      <c r="J781" s="213"/>
      <c r="K781" s="213"/>
      <c r="L781" s="218"/>
      <c r="M781" s="219"/>
      <c r="N781" s="220"/>
      <c r="O781" s="220"/>
      <c r="P781" s="220"/>
      <c r="Q781" s="220"/>
      <c r="R781" s="220"/>
      <c r="S781" s="220"/>
      <c r="T781" s="221"/>
      <c r="AT781" s="222" t="s">
        <v>164</v>
      </c>
      <c r="AU781" s="222" t="s">
        <v>90</v>
      </c>
      <c r="AV781" s="14" t="s">
        <v>90</v>
      </c>
      <c r="AW781" s="14" t="s">
        <v>34</v>
      </c>
      <c r="AX781" s="14" t="s">
        <v>80</v>
      </c>
      <c r="AY781" s="222" t="s">
        <v>155</v>
      </c>
    </row>
    <row r="782" spans="1:65" s="14" customFormat="1" ht="11.25">
      <c r="B782" s="212"/>
      <c r="C782" s="213"/>
      <c r="D782" s="203" t="s">
        <v>164</v>
      </c>
      <c r="E782" s="214" t="s">
        <v>1</v>
      </c>
      <c r="F782" s="215" t="s">
        <v>633</v>
      </c>
      <c r="G782" s="213"/>
      <c r="H782" s="216">
        <v>17.321000000000002</v>
      </c>
      <c r="I782" s="217"/>
      <c r="J782" s="213"/>
      <c r="K782" s="213"/>
      <c r="L782" s="218"/>
      <c r="M782" s="219"/>
      <c r="N782" s="220"/>
      <c r="O782" s="220"/>
      <c r="P782" s="220"/>
      <c r="Q782" s="220"/>
      <c r="R782" s="220"/>
      <c r="S782" s="220"/>
      <c r="T782" s="221"/>
      <c r="AT782" s="222" t="s">
        <v>164</v>
      </c>
      <c r="AU782" s="222" t="s">
        <v>90</v>
      </c>
      <c r="AV782" s="14" t="s">
        <v>90</v>
      </c>
      <c r="AW782" s="14" t="s">
        <v>34</v>
      </c>
      <c r="AX782" s="14" t="s">
        <v>80</v>
      </c>
      <c r="AY782" s="222" t="s">
        <v>155</v>
      </c>
    </row>
    <row r="783" spans="1:65" s="15" customFormat="1" ht="11.25">
      <c r="B783" s="223"/>
      <c r="C783" s="224"/>
      <c r="D783" s="203" t="s">
        <v>164</v>
      </c>
      <c r="E783" s="225" t="s">
        <v>1</v>
      </c>
      <c r="F783" s="226" t="s">
        <v>171</v>
      </c>
      <c r="G783" s="224"/>
      <c r="H783" s="227">
        <v>68.783000000000001</v>
      </c>
      <c r="I783" s="228"/>
      <c r="J783" s="224"/>
      <c r="K783" s="224"/>
      <c r="L783" s="229"/>
      <c r="M783" s="230"/>
      <c r="N783" s="231"/>
      <c r="O783" s="231"/>
      <c r="P783" s="231"/>
      <c r="Q783" s="231"/>
      <c r="R783" s="231"/>
      <c r="S783" s="231"/>
      <c r="T783" s="232"/>
      <c r="AT783" s="233" t="s">
        <v>164</v>
      </c>
      <c r="AU783" s="233" t="s">
        <v>90</v>
      </c>
      <c r="AV783" s="15" t="s">
        <v>162</v>
      </c>
      <c r="AW783" s="15" t="s">
        <v>34</v>
      </c>
      <c r="AX783" s="15" t="s">
        <v>88</v>
      </c>
      <c r="AY783" s="233" t="s">
        <v>155</v>
      </c>
    </row>
    <row r="784" spans="1:65" s="2" customFormat="1" ht="24.2" customHeight="1">
      <c r="A784" s="35"/>
      <c r="B784" s="36"/>
      <c r="C784" s="188" t="s">
        <v>743</v>
      </c>
      <c r="D784" s="188" t="s">
        <v>158</v>
      </c>
      <c r="E784" s="189" t="s">
        <v>744</v>
      </c>
      <c r="F784" s="190" t="s">
        <v>745</v>
      </c>
      <c r="G784" s="191" t="s">
        <v>379</v>
      </c>
      <c r="H784" s="192">
        <v>11.2</v>
      </c>
      <c r="I784" s="193"/>
      <c r="J784" s="194">
        <f>ROUND(I784*H784,2)</f>
        <v>0</v>
      </c>
      <c r="K784" s="190" t="s">
        <v>161</v>
      </c>
      <c r="L784" s="40"/>
      <c r="M784" s="195" t="s">
        <v>1</v>
      </c>
      <c r="N784" s="196" t="s">
        <v>45</v>
      </c>
      <c r="O784" s="72"/>
      <c r="P784" s="197">
        <f>O784*H784</f>
        <v>0</v>
      </c>
      <c r="Q784" s="197">
        <v>1.451E-2</v>
      </c>
      <c r="R784" s="197">
        <f>Q784*H784</f>
        <v>0.16251199999999999</v>
      </c>
      <c r="S784" s="197">
        <v>0</v>
      </c>
      <c r="T784" s="198">
        <f>S784*H784</f>
        <v>0</v>
      </c>
      <c r="U784" s="35"/>
      <c r="V784" s="35"/>
      <c r="W784" s="35"/>
      <c r="X784" s="35"/>
      <c r="Y784" s="35"/>
      <c r="Z784" s="35"/>
      <c r="AA784" s="35"/>
      <c r="AB784" s="35"/>
      <c r="AC784" s="35"/>
      <c r="AD784" s="35"/>
      <c r="AE784" s="35"/>
      <c r="AR784" s="199" t="s">
        <v>254</v>
      </c>
      <c r="AT784" s="199" t="s">
        <v>158</v>
      </c>
      <c r="AU784" s="199" t="s">
        <v>90</v>
      </c>
      <c r="AY784" s="18" t="s">
        <v>155</v>
      </c>
      <c r="BE784" s="200">
        <f>IF(N784="základní",J784,0)</f>
        <v>0</v>
      </c>
      <c r="BF784" s="200">
        <f>IF(N784="snížená",J784,0)</f>
        <v>0</v>
      </c>
      <c r="BG784" s="200">
        <f>IF(N784="zákl. přenesená",J784,0)</f>
        <v>0</v>
      </c>
      <c r="BH784" s="200">
        <f>IF(N784="sníž. přenesená",J784,0)</f>
        <v>0</v>
      </c>
      <c r="BI784" s="200">
        <f>IF(N784="nulová",J784,0)</f>
        <v>0</v>
      </c>
      <c r="BJ784" s="18" t="s">
        <v>88</v>
      </c>
      <c r="BK784" s="200">
        <f>ROUND(I784*H784,2)</f>
        <v>0</v>
      </c>
      <c r="BL784" s="18" t="s">
        <v>254</v>
      </c>
      <c r="BM784" s="199" t="s">
        <v>746</v>
      </c>
    </row>
    <row r="785" spans="1:65" s="13" customFormat="1" ht="11.25">
      <c r="B785" s="201"/>
      <c r="C785" s="202"/>
      <c r="D785" s="203" t="s">
        <v>164</v>
      </c>
      <c r="E785" s="204" t="s">
        <v>1</v>
      </c>
      <c r="F785" s="205" t="s">
        <v>631</v>
      </c>
      <c r="G785" s="202"/>
      <c r="H785" s="204" t="s">
        <v>1</v>
      </c>
      <c r="I785" s="206"/>
      <c r="J785" s="202"/>
      <c r="K785" s="202"/>
      <c r="L785" s="207"/>
      <c r="M785" s="208"/>
      <c r="N785" s="209"/>
      <c r="O785" s="209"/>
      <c r="P785" s="209"/>
      <c r="Q785" s="209"/>
      <c r="R785" s="209"/>
      <c r="S785" s="209"/>
      <c r="T785" s="210"/>
      <c r="AT785" s="211" t="s">
        <v>164</v>
      </c>
      <c r="AU785" s="211" t="s">
        <v>90</v>
      </c>
      <c r="AV785" s="13" t="s">
        <v>88</v>
      </c>
      <c r="AW785" s="13" t="s">
        <v>34</v>
      </c>
      <c r="AX785" s="13" t="s">
        <v>80</v>
      </c>
      <c r="AY785" s="211" t="s">
        <v>155</v>
      </c>
    </row>
    <row r="786" spans="1:65" s="14" customFormat="1" ht="11.25">
      <c r="B786" s="212"/>
      <c r="C786" s="213"/>
      <c r="D786" s="203" t="s">
        <v>164</v>
      </c>
      <c r="E786" s="214" t="s">
        <v>1</v>
      </c>
      <c r="F786" s="215" t="s">
        <v>747</v>
      </c>
      <c r="G786" s="213"/>
      <c r="H786" s="216">
        <v>11.2</v>
      </c>
      <c r="I786" s="217"/>
      <c r="J786" s="213"/>
      <c r="K786" s="213"/>
      <c r="L786" s="218"/>
      <c r="M786" s="219"/>
      <c r="N786" s="220"/>
      <c r="O786" s="220"/>
      <c r="P786" s="220"/>
      <c r="Q786" s="220"/>
      <c r="R786" s="220"/>
      <c r="S786" s="220"/>
      <c r="T786" s="221"/>
      <c r="AT786" s="222" t="s">
        <v>164</v>
      </c>
      <c r="AU786" s="222" t="s">
        <v>90</v>
      </c>
      <c r="AV786" s="14" t="s">
        <v>90</v>
      </c>
      <c r="AW786" s="14" t="s">
        <v>34</v>
      </c>
      <c r="AX786" s="14" t="s">
        <v>80</v>
      </c>
      <c r="AY786" s="222" t="s">
        <v>155</v>
      </c>
    </row>
    <row r="787" spans="1:65" s="15" customFormat="1" ht="11.25">
      <c r="B787" s="223"/>
      <c r="C787" s="224"/>
      <c r="D787" s="203" t="s">
        <v>164</v>
      </c>
      <c r="E787" s="225" t="s">
        <v>1</v>
      </c>
      <c r="F787" s="226" t="s">
        <v>171</v>
      </c>
      <c r="G787" s="224"/>
      <c r="H787" s="227">
        <v>11.2</v>
      </c>
      <c r="I787" s="228"/>
      <c r="J787" s="224"/>
      <c r="K787" s="224"/>
      <c r="L787" s="229"/>
      <c r="M787" s="230"/>
      <c r="N787" s="231"/>
      <c r="O787" s="231"/>
      <c r="P787" s="231"/>
      <c r="Q787" s="231"/>
      <c r="R787" s="231"/>
      <c r="S787" s="231"/>
      <c r="T787" s="232"/>
      <c r="AT787" s="233" t="s">
        <v>164</v>
      </c>
      <c r="AU787" s="233" t="s">
        <v>90</v>
      </c>
      <c r="AV787" s="15" t="s">
        <v>162</v>
      </c>
      <c r="AW787" s="15" t="s">
        <v>34</v>
      </c>
      <c r="AX787" s="15" t="s">
        <v>88</v>
      </c>
      <c r="AY787" s="233" t="s">
        <v>155</v>
      </c>
    </row>
    <row r="788" spans="1:65" s="2" customFormat="1" ht="24.2" customHeight="1">
      <c r="A788" s="35"/>
      <c r="B788" s="36"/>
      <c r="C788" s="188" t="s">
        <v>748</v>
      </c>
      <c r="D788" s="188" t="s">
        <v>158</v>
      </c>
      <c r="E788" s="189" t="s">
        <v>749</v>
      </c>
      <c r="F788" s="190" t="s">
        <v>750</v>
      </c>
      <c r="G788" s="191" t="s">
        <v>379</v>
      </c>
      <c r="H788" s="192">
        <v>3.4550000000000001</v>
      </c>
      <c r="I788" s="193"/>
      <c r="J788" s="194">
        <f>ROUND(I788*H788,2)</f>
        <v>0</v>
      </c>
      <c r="K788" s="190" t="s">
        <v>161</v>
      </c>
      <c r="L788" s="40"/>
      <c r="M788" s="195" t="s">
        <v>1</v>
      </c>
      <c r="N788" s="196" t="s">
        <v>45</v>
      </c>
      <c r="O788" s="72"/>
      <c r="P788" s="197">
        <f>O788*H788</f>
        <v>0</v>
      </c>
      <c r="Q788" s="197">
        <v>1.451E-2</v>
      </c>
      <c r="R788" s="197">
        <f>Q788*H788</f>
        <v>5.0132050000000004E-2</v>
      </c>
      <c r="S788" s="197">
        <v>0</v>
      </c>
      <c r="T788" s="198">
        <f>S788*H788</f>
        <v>0</v>
      </c>
      <c r="U788" s="35"/>
      <c r="V788" s="35"/>
      <c r="W788" s="35"/>
      <c r="X788" s="35"/>
      <c r="Y788" s="35"/>
      <c r="Z788" s="35"/>
      <c r="AA788" s="35"/>
      <c r="AB788" s="35"/>
      <c r="AC788" s="35"/>
      <c r="AD788" s="35"/>
      <c r="AE788" s="35"/>
      <c r="AR788" s="199" t="s">
        <v>254</v>
      </c>
      <c r="AT788" s="199" t="s">
        <v>158</v>
      </c>
      <c r="AU788" s="199" t="s">
        <v>90</v>
      </c>
      <c r="AY788" s="18" t="s">
        <v>155</v>
      </c>
      <c r="BE788" s="200">
        <f>IF(N788="základní",J788,0)</f>
        <v>0</v>
      </c>
      <c r="BF788" s="200">
        <f>IF(N788="snížená",J788,0)</f>
        <v>0</v>
      </c>
      <c r="BG788" s="200">
        <f>IF(N788="zákl. přenesená",J788,0)</f>
        <v>0</v>
      </c>
      <c r="BH788" s="200">
        <f>IF(N788="sníž. přenesená",J788,0)</f>
        <v>0</v>
      </c>
      <c r="BI788" s="200">
        <f>IF(N788="nulová",J788,0)</f>
        <v>0</v>
      </c>
      <c r="BJ788" s="18" t="s">
        <v>88</v>
      </c>
      <c r="BK788" s="200">
        <f>ROUND(I788*H788,2)</f>
        <v>0</v>
      </c>
      <c r="BL788" s="18" t="s">
        <v>254</v>
      </c>
      <c r="BM788" s="199" t="s">
        <v>751</v>
      </c>
    </row>
    <row r="789" spans="1:65" s="13" customFormat="1" ht="11.25">
      <c r="B789" s="201"/>
      <c r="C789" s="202"/>
      <c r="D789" s="203" t="s">
        <v>164</v>
      </c>
      <c r="E789" s="204" t="s">
        <v>1</v>
      </c>
      <c r="F789" s="205" t="s">
        <v>631</v>
      </c>
      <c r="G789" s="202"/>
      <c r="H789" s="204" t="s">
        <v>1</v>
      </c>
      <c r="I789" s="206"/>
      <c r="J789" s="202"/>
      <c r="K789" s="202"/>
      <c r="L789" s="207"/>
      <c r="M789" s="208"/>
      <c r="N789" s="209"/>
      <c r="O789" s="209"/>
      <c r="P789" s="209"/>
      <c r="Q789" s="209"/>
      <c r="R789" s="209"/>
      <c r="S789" s="209"/>
      <c r="T789" s="210"/>
      <c r="AT789" s="211" t="s">
        <v>164</v>
      </c>
      <c r="AU789" s="211" t="s">
        <v>90</v>
      </c>
      <c r="AV789" s="13" t="s">
        <v>88</v>
      </c>
      <c r="AW789" s="13" t="s">
        <v>34</v>
      </c>
      <c r="AX789" s="13" t="s">
        <v>80</v>
      </c>
      <c r="AY789" s="211" t="s">
        <v>155</v>
      </c>
    </row>
    <row r="790" spans="1:65" s="14" customFormat="1" ht="11.25">
      <c r="B790" s="212"/>
      <c r="C790" s="213"/>
      <c r="D790" s="203" t="s">
        <v>164</v>
      </c>
      <c r="E790" s="214" t="s">
        <v>1</v>
      </c>
      <c r="F790" s="215" t="s">
        <v>752</v>
      </c>
      <c r="G790" s="213"/>
      <c r="H790" s="216">
        <v>3.4550000000000001</v>
      </c>
      <c r="I790" s="217"/>
      <c r="J790" s="213"/>
      <c r="K790" s="213"/>
      <c r="L790" s="218"/>
      <c r="M790" s="219"/>
      <c r="N790" s="220"/>
      <c r="O790" s="220"/>
      <c r="P790" s="220"/>
      <c r="Q790" s="220"/>
      <c r="R790" s="220"/>
      <c r="S790" s="220"/>
      <c r="T790" s="221"/>
      <c r="AT790" s="222" t="s">
        <v>164</v>
      </c>
      <c r="AU790" s="222" t="s">
        <v>90</v>
      </c>
      <c r="AV790" s="14" t="s">
        <v>90</v>
      </c>
      <c r="AW790" s="14" t="s">
        <v>34</v>
      </c>
      <c r="AX790" s="14" t="s">
        <v>80</v>
      </c>
      <c r="AY790" s="222" t="s">
        <v>155</v>
      </c>
    </row>
    <row r="791" spans="1:65" s="15" customFormat="1" ht="11.25">
      <c r="B791" s="223"/>
      <c r="C791" s="224"/>
      <c r="D791" s="203" t="s">
        <v>164</v>
      </c>
      <c r="E791" s="225" t="s">
        <v>1</v>
      </c>
      <c r="F791" s="226" t="s">
        <v>171</v>
      </c>
      <c r="G791" s="224"/>
      <c r="H791" s="227">
        <v>3.4550000000000001</v>
      </c>
      <c r="I791" s="228"/>
      <c r="J791" s="224"/>
      <c r="K791" s="224"/>
      <c r="L791" s="229"/>
      <c r="M791" s="230"/>
      <c r="N791" s="231"/>
      <c r="O791" s="231"/>
      <c r="P791" s="231"/>
      <c r="Q791" s="231"/>
      <c r="R791" s="231"/>
      <c r="S791" s="231"/>
      <c r="T791" s="232"/>
      <c r="AT791" s="233" t="s">
        <v>164</v>
      </c>
      <c r="AU791" s="233" t="s">
        <v>90</v>
      </c>
      <c r="AV791" s="15" t="s">
        <v>162</v>
      </c>
      <c r="AW791" s="15" t="s">
        <v>34</v>
      </c>
      <c r="AX791" s="15" t="s">
        <v>88</v>
      </c>
      <c r="AY791" s="233" t="s">
        <v>155</v>
      </c>
    </row>
    <row r="792" spans="1:65" s="2" customFormat="1" ht="14.45" customHeight="1">
      <c r="A792" s="35"/>
      <c r="B792" s="36"/>
      <c r="C792" s="188" t="s">
        <v>753</v>
      </c>
      <c r="D792" s="188" t="s">
        <v>158</v>
      </c>
      <c r="E792" s="189" t="s">
        <v>754</v>
      </c>
      <c r="F792" s="190" t="s">
        <v>755</v>
      </c>
      <c r="G792" s="191" t="s">
        <v>241</v>
      </c>
      <c r="H792" s="192">
        <v>2</v>
      </c>
      <c r="I792" s="193"/>
      <c r="J792" s="194">
        <f>ROUND(I792*H792,2)</f>
        <v>0</v>
      </c>
      <c r="K792" s="190" t="s">
        <v>161</v>
      </c>
      <c r="L792" s="40"/>
      <c r="M792" s="195" t="s">
        <v>1</v>
      </c>
      <c r="N792" s="196" t="s">
        <v>45</v>
      </c>
      <c r="O792" s="72"/>
      <c r="P792" s="197">
        <f>O792*H792</f>
        <v>0</v>
      </c>
      <c r="Q792" s="197">
        <v>0</v>
      </c>
      <c r="R792" s="197">
        <f>Q792*H792</f>
        <v>0</v>
      </c>
      <c r="S792" s="197">
        <v>0</v>
      </c>
      <c r="T792" s="198">
        <f>S792*H792</f>
        <v>0</v>
      </c>
      <c r="U792" s="35"/>
      <c r="V792" s="35"/>
      <c r="W792" s="35"/>
      <c r="X792" s="35"/>
      <c r="Y792" s="35"/>
      <c r="Z792" s="35"/>
      <c r="AA792" s="35"/>
      <c r="AB792" s="35"/>
      <c r="AC792" s="35"/>
      <c r="AD792" s="35"/>
      <c r="AE792" s="35"/>
      <c r="AR792" s="199" t="s">
        <v>254</v>
      </c>
      <c r="AT792" s="199" t="s">
        <v>158</v>
      </c>
      <c r="AU792" s="199" t="s">
        <v>90</v>
      </c>
      <c r="AY792" s="18" t="s">
        <v>155</v>
      </c>
      <c r="BE792" s="200">
        <f>IF(N792="základní",J792,0)</f>
        <v>0</v>
      </c>
      <c r="BF792" s="200">
        <f>IF(N792="snížená",J792,0)</f>
        <v>0</v>
      </c>
      <c r="BG792" s="200">
        <f>IF(N792="zákl. přenesená",J792,0)</f>
        <v>0</v>
      </c>
      <c r="BH792" s="200">
        <f>IF(N792="sníž. přenesená",J792,0)</f>
        <v>0</v>
      </c>
      <c r="BI792" s="200">
        <f>IF(N792="nulová",J792,0)</f>
        <v>0</v>
      </c>
      <c r="BJ792" s="18" t="s">
        <v>88</v>
      </c>
      <c r="BK792" s="200">
        <f>ROUND(I792*H792,2)</f>
        <v>0</v>
      </c>
      <c r="BL792" s="18" t="s">
        <v>254</v>
      </c>
      <c r="BM792" s="199" t="s">
        <v>756</v>
      </c>
    </row>
    <row r="793" spans="1:65" s="13" customFormat="1" ht="11.25">
      <c r="B793" s="201"/>
      <c r="C793" s="202"/>
      <c r="D793" s="203" t="s">
        <v>164</v>
      </c>
      <c r="E793" s="204" t="s">
        <v>1</v>
      </c>
      <c r="F793" s="205" t="s">
        <v>631</v>
      </c>
      <c r="G793" s="202"/>
      <c r="H793" s="204" t="s">
        <v>1</v>
      </c>
      <c r="I793" s="206"/>
      <c r="J793" s="202"/>
      <c r="K793" s="202"/>
      <c r="L793" s="207"/>
      <c r="M793" s="208"/>
      <c r="N793" s="209"/>
      <c r="O793" s="209"/>
      <c r="P793" s="209"/>
      <c r="Q793" s="209"/>
      <c r="R793" s="209"/>
      <c r="S793" s="209"/>
      <c r="T793" s="210"/>
      <c r="AT793" s="211" t="s">
        <v>164</v>
      </c>
      <c r="AU793" s="211" t="s">
        <v>90</v>
      </c>
      <c r="AV793" s="13" t="s">
        <v>88</v>
      </c>
      <c r="AW793" s="13" t="s">
        <v>34</v>
      </c>
      <c r="AX793" s="13" t="s">
        <v>80</v>
      </c>
      <c r="AY793" s="211" t="s">
        <v>155</v>
      </c>
    </row>
    <row r="794" spans="1:65" s="14" customFormat="1" ht="11.25">
      <c r="B794" s="212"/>
      <c r="C794" s="213"/>
      <c r="D794" s="203" t="s">
        <v>164</v>
      </c>
      <c r="E794" s="214" t="s">
        <v>1</v>
      </c>
      <c r="F794" s="215" t="s">
        <v>757</v>
      </c>
      <c r="G794" s="213"/>
      <c r="H794" s="216">
        <v>2</v>
      </c>
      <c r="I794" s="217"/>
      <c r="J794" s="213"/>
      <c r="K794" s="213"/>
      <c r="L794" s="218"/>
      <c r="M794" s="219"/>
      <c r="N794" s="220"/>
      <c r="O794" s="220"/>
      <c r="P794" s="220"/>
      <c r="Q794" s="220"/>
      <c r="R794" s="220"/>
      <c r="S794" s="220"/>
      <c r="T794" s="221"/>
      <c r="AT794" s="222" t="s">
        <v>164</v>
      </c>
      <c r="AU794" s="222" t="s">
        <v>90</v>
      </c>
      <c r="AV794" s="14" t="s">
        <v>90</v>
      </c>
      <c r="AW794" s="14" t="s">
        <v>34</v>
      </c>
      <c r="AX794" s="14" t="s">
        <v>80</v>
      </c>
      <c r="AY794" s="222" t="s">
        <v>155</v>
      </c>
    </row>
    <row r="795" spans="1:65" s="15" customFormat="1" ht="11.25">
      <c r="B795" s="223"/>
      <c r="C795" s="224"/>
      <c r="D795" s="203" t="s">
        <v>164</v>
      </c>
      <c r="E795" s="225" t="s">
        <v>1</v>
      </c>
      <c r="F795" s="226" t="s">
        <v>171</v>
      </c>
      <c r="G795" s="224"/>
      <c r="H795" s="227">
        <v>2</v>
      </c>
      <c r="I795" s="228"/>
      <c r="J795" s="224"/>
      <c r="K795" s="224"/>
      <c r="L795" s="229"/>
      <c r="M795" s="230"/>
      <c r="N795" s="231"/>
      <c r="O795" s="231"/>
      <c r="P795" s="231"/>
      <c r="Q795" s="231"/>
      <c r="R795" s="231"/>
      <c r="S795" s="231"/>
      <c r="T795" s="232"/>
      <c r="AT795" s="233" t="s">
        <v>164</v>
      </c>
      <c r="AU795" s="233" t="s">
        <v>90</v>
      </c>
      <c r="AV795" s="15" t="s">
        <v>162</v>
      </c>
      <c r="AW795" s="15" t="s">
        <v>34</v>
      </c>
      <c r="AX795" s="15" t="s">
        <v>88</v>
      </c>
      <c r="AY795" s="233" t="s">
        <v>155</v>
      </c>
    </row>
    <row r="796" spans="1:65" s="2" customFormat="1" ht="14.45" customHeight="1">
      <c r="A796" s="35"/>
      <c r="B796" s="36"/>
      <c r="C796" s="246" t="s">
        <v>758</v>
      </c>
      <c r="D796" s="246" t="s">
        <v>583</v>
      </c>
      <c r="E796" s="247" t="s">
        <v>759</v>
      </c>
      <c r="F796" s="248" t="s">
        <v>760</v>
      </c>
      <c r="G796" s="249" t="s">
        <v>761</v>
      </c>
      <c r="H796" s="250">
        <v>2</v>
      </c>
      <c r="I796" s="251"/>
      <c r="J796" s="252">
        <f>ROUND(I796*H796,2)</f>
        <v>0</v>
      </c>
      <c r="K796" s="248" t="s">
        <v>161</v>
      </c>
      <c r="L796" s="253"/>
      <c r="M796" s="254" t="s">
        <v>1</v>
      </c>
      <c r="N796" s="255" t="s">
        <v>45</v>
      </c>
      <c r="O796" s="72"/>
      <c r="P796" s="197">
        <f>O796*H796</f>
        <v>0</v>
      </c>
      <c r="Q796" s="197">
        <v>5.9999999999999995E-4</v>
      </c>
      <c r="R796" s="197">
        <f>Q796*H796</f>
        <v>1.1999999999999999E-3</v>
      </c>
      <c r="S796" s="197">
        <v>0</v>
      </c>
      <c r="T796" s="198">
        <f>S796*H796</f>
        <v>0</v>
      </c>
      <c r="U796" s="35"/>
      <c r="V796" s="35"/>
      <c r="W796" s="35"/>
      <c r="X796" s="35"/>
      <c r="Y796" s="35"/>
      <c r="Z796" s="35"/>
      <c r="AA796" s="35"/>
      <c r="AB796" s="35"/>
      <c r="AC796" s="35"/>
      <c r="AD796" s="35"/>
      <c r="AE796" s="35"/>
      <c r="AR796" s="199" t="s">
        <v>336</v>
      </c>
      <c r="AT796" s="199" t="s">
        <v>583</v>
      </c>
      <c r="AU796" s="199" t="s">
        <v>90</v>
      </c>
      <c r="AY796" s="18" t="s">
        <v>155</v>
      </c>
      <c r="BE796" s="200">
        <f>IF(N796="základní",J796,0)</f>
        <v>0</v>
      </c>
      <c r="BF796" s="200">
        <f>IF(N796="snížená",J796,0)</f>
        <v>0</v>
      </c>
      <c r="BG796" s="200">
        <f>IF(N796="zákl. přenesená",J796,0)</f>
        <v>0</v>
      </c>
      <c r="BH796" s="200">
        <f>IF(N796="sníž. přenesená",J796,0)</f>
        <v>0</v>
      </c>
      <c r="BI796" s="200">
        <f>IF(N796="nulová",J796,0)</f>
        <v>0</v>
      </c>
      <c r="BJ796" s="18" t="s">
        <v>88</v>
      </c>
      <c r="BK796" s="200">
        <f>ROUND(I796*H796,2)</f>
        <v>0</v>
      </c>
      <c r="BL796" s="18" t="s">
        <v>254</v>
      </c>
      <c r="BM796" s="199" t="s">
        <v>762</v>
      </c>
    </row>
    <row r="797" spans="1:65" s="2" customFormat="1" ht="24.2" customHeight="1">
      <c r="A797" s="35"/>
      <c r="B797" s="36"/>
      <c r="C797" s="188" t="s">
        <v>763</v>
      </c>
      <c r="D797" s="188" t="s">
        <v>158</v>
      </c>
      <c r="E797" s="189" t="s">
        <v>764</v>
      </c>
      <c r="F797" s="190" t="s">
        <v>765</v>
      </c>
      <c r="G797" s="191" t="s">
        <v>102</v>
      </c>
      <c r="H797" s="192">
        <v>68.783000000000001</v>
      </c>
      <c r="I797" s="193"/>
      <c r="J797" s="194">
        <f>ROUND(I797*H797,2)</f>
        <v>0</v>
      </c>
      <c r="K797" s="190" t="s">
        <v>1</v>
      </c>
      <c r="L797" s="40"/>
      <c r="M797" s="195" t="s">
        <v>1</v>
      </c>
      <c r="N797" s="196" t="s">
        <v>45</v>
      </c>
      <c r="O797" s="72"/>
      <c r="P797" s="197">
        <f>O797*H797</f>
        <v>0</v>
      </c>
      <c r="Q797" s="197">
        <v>1.3999999999999999E-4</v>
      </c>
      <c r="R797" s="197">
        <f>Q797*H797</f>
        <v>9.6296200000000002E-3</v>
      </c>
      <c r="S797" s="197">
        <v>0</v>
      </c>
      <c r="T797" s="198">
        <f>S797*H797</f>
        <v>0</v>
      </c>
      <c r="U797" s="35"/>
      <c r="V797" s="35"/>
      <c r="W797" s="35"/>
      <c r="X797" s="35"/>
      <c r="Y797" s="35"/>
      <c r="Z797" s="35"/>
      <c r="AA797" s="35"/>
      <c r="AB797" s="35"/>
      <c r="AC797" s="35"/>
      <c r="AD797" s="35"/>
      <c r="AE797" s="35"/>
      <c r="AR797" s="199" t="s">
        <v>254</v>
      </c>
      <c r="AT797" s="199" t="s">
        <v>158</v>
      </c>
      <c r="AU797" s="199" t="s">
        <v>90</v>
      </c>
      <c r="AY797" s="18" t="s">
        <v>155</v>
      </c>
      <c r="BE797" s="200">
        <f>IF(N797="základní",J797,0)</f>
        <v>0</v>
      </c>
      <c r="BF797" s="200">
        <f>IF(N797="snížená",J797,0)</f>
        <v>0</v>
      </c>
      <c r="BG797" s="200">
        <f>IF(N797="zákl. přenesená",J797,0)</f>
        <v>0</v>
      </c>
      <c r="BH797" s="200">
        <f>IF(N797="sníž. přenesená",J797,0)</f>
        <v>0</v>
      </c>
      <c r="BI797" s="200">
        <f>IF(N797="nulová",J797,0)</f>
        <v>0</v>
      </c>
      <c r="BJ797" s="18" t="s">
        <v>88</v>
      </c>
      <c r="BK797" s="200">
        <f>ROUND(I797*H797,2)</f>
        <v>0</v>
      </c>
      <c r="BL797" s="18" t="s">
        <v>254</v>
      </c>
      <c r="BM797" s="199" t="s">
        <v>766</v>
      </c>
    </row>
    <row r="798" spans="1:65" s="13" customFormat="1" ht="11.25">
      <c r="B798" s="201"/>
      <c r="C798" s="202"/>
      <c r="D798" s="203" t="s">
        <v>164</v>
      </c>
      <c r="E798" s="204" t="s">
        <v>1</v>
      </c>
      <c r="F798" s="205" t="s">
        <v>631</v>
      </c>
      <c r="G798" s="202"/>
      <c r="H798" s="204" t="s">
        <v>1</v>
      </c>
      <c r="I798" s="206"/>
      <c r="J798" s="202"/>
      <c r="K798" s="202"/>
      <c r="L798" s="207"/>
      <c r="M798" s="208"/>
      <c r="N798" s="209"/>
      <c r="O798" s="209"/>
      <c r="P798" s="209"/>
      <c r="Q798" s="209"/>
      <c r="R798" s="209"/>
      <c r="S798" s="209"/>
      <c r="T798" s="210"/>
      <c r="AT798" s="211" t="s">
        <v>164</v>
      </c>
      <c r="AU798" s="211" t="s">
        <v>90</v>
      </c>
      <c r="AV798" s="13" t="s">
        <v>88</v>
      </c>
      <c r="AW798" s="13" t="s">
        <v>34</v>
      </c>
      <c r="AX798" s="13" t="s">
        <v>80</v>
      </c>
      <c r="AY798" s="211" t="s">
        <v>155</v>
      </c>
    </row>
    <row r="799" spans="1:65" s="14" customFormat="1" ht="11.25">
      <c r="B799" s="212"/>
      <c r="C799" s="213"/>
      <c r="D799" s="203" t="s">
        <v>164</v>
      </c>
      <c r="E799" s="214" t="s">
        <v>1</v>
      </c>
      <c r="F799" s="215" t="s">
        <v>632</v>
      </c>
      <c r="G799" s="213"/>
      <c r="H799" s="216">
        <v>25.731000000000002</v>
      </c>
      <c r="I799" s="217"/>
      <c r="J799" s="213"/>
      <c r="K799" s="213"/>
      <c r="L799" s="218"/>
      <c r="M799" s="219"/>
      <c r="N799" s="220"/>
      <c r="O799" s="220"/>
      <c r="P799" s="220"/>
      <c r="Q799" s="220"/>
      <c r="R799" s="220"/>
      <c r="S799" s="220"/>
      <c r="T799" s="221"/>
      <c r="AT799" s="222" t="s">
        <v>164</v>
      </c>
      <c r="AU799" s="222" t="s">
        <v>90</v>
      </c>
      <c r="AV799" s="14" t="s">
        <v>90</v>
      </c>
      <c r="AW799" s="14" t="s">
        <v>34</v>
      </c>
      <c r="AX799" s="14" t="s">
        <v>80</v>
      </c>
      <c r="AY799" s="222" t="s">
        <v>155</v>
      </c>
    </row>
    <row r="800" spans="1:65" s="14" customFormat="1" ht="11.25">
      <c r="B800" s="212"/>
      <c r="C800" s="213"/>
      <c r="D800" s="203" t="s">
        <v>164</v>
      </c>
      <c r="E800" s="214" t="s">
        <v>1</v>
      </c>
      <c r="F800" s="215" t="s">
        <v>632</v>
      </c>
      <c r="G800" s="213"/>
      <c r="H800" s="216">
        <v>25.731000000000002</v>
      </c>
      <c r="I800" s="217"/>
      <c r="J800" s="213"/>
      <c r="K800" s="213"/>
      <c r="L800" s="218"/>
      <c r="M800" s="219"/>
      <c r="N800" s="220"/>
      <c r="O800" s="220"/>
      <c r="P800" s="220"/>
      <c r="Q800" s="220"/>
      <c r="R800" s="220"/>
      <c r="S800" s="220"/>
      <c r="T800" s="221"/>
      <c r="AT800" s="222" t="s">
        <v>164</v>
      </c>
      <c r="AU800" s="222" t="s">
        <v>90</v>
      </c>
      <c r="AV800" s="14" t="s">
        <v>90</v>
      </c>
      <c r="AW800" s="14" t="s">
        <v>34</v>
      </c>
      <c r="AX800" s="14" t="s">
        <v>80</v>
      </c>
      <c r="AY800" s="222" t="s">
        <v>155</v>
      </c>
    </row>
    <row r="801" spans="1:65" s="14" customFormat="1" ht="11.25">
      <c r="B801" s="212"/>
      <c r="C801" s="213"/>
      <c r="D801" s="203" t="s">
        <v>164</v>
      </c>
      <c r="E801" s="214" t="s">
        <v>1</v>
      </c>
      <c r="F801" s="215" t="s">
        <v>633</v>
      </c>
      <c r="G801" s="213"/>
      <c r="H801" s="216">
        <v>17.321000000000002</v>
      </c>
      <c r="I801" s="217"/>
      <c r="J801" s="213"/>
      <c r="K801" s="213"/>
      <c r="L801" s="218"/>
      <c r="M801" s="219"/>
      <c r="N801" s="220"/>
      <c r="O801" s="220"/>
      <c r="P801" s="220"/>
      <c r="Q801" s="220"/>
      <c r="R801" s="220"/>
      <c r="S801" s="220"/>
      <c r="T801" s="221"/>
      <c r="AT801" s="222" t="s">
        <v>164</v>
      </c>
      <c r="AU801" s="222" t="s">
        <v>90</v>
      </c>
      <c r="AV801" s="14" t="s">
        <v>90</v>
      </c>
      <c r="AW801" s="14" t="s">
        <v>34</v>
      </c>
      <c r="AX801" s="14" t="s">
        <v>80</v>
      </c>
      <c r="AY801" s="222" t="s">
        <v>155</v>
      </c>
    </row>
    <row r="802" spans="1:65" s="15" customFormat="1" ht="11.25">
      <c r="B802" s="223"/>
      <c r="C802" s="224"/>
      <c r="D802" s="203" t="s">
        <v>164</v>
      </c>
      <c r="E802" s="225" t="s">
        <v>1</v>
      </c>
      <c r="F802" s="226" t="s">
        <v>171</v>
      </c>
      <c r="G802" s="224"/>
      <c r="H802" s="227">
        <v>68.783000000000001</v>
      </c>
      <c r="I802" s="228"/>
      <c r="J802" s="224"/>
      <c r="K802" s="224"/>
      <c r="L802" s="229"/>
      <c r="M802" s="230"/>
      <c r="N802" s="231"/>
      <c r="O802" s="231"/>
      <c r="P802" s="231"/>
      <c r="Q802" s="231"/>
      <c r="R802" s="231"/>
      <c r="S802" s="231"/>
      <c r="T802" s="232"/>
      <c r="AT802" s="233" t="s">
        <v>164</v>
      </c>
      <c r="AU802" s="233" t="s">
        <v>90</v>
      </c>
      <c r="AV802" s="15" t="s">
        <v>162</v>
      </c>
      <c r="AW802" s="15" t="s">
        <v>34</v>
      </c>
      <c r="AX802" s="15" t="s">
        <v>88</v>
      </c>
      <c r="AY802" s="233" t="s">
        <v>155</v>
      </c>
    </row>
    <row r="803" spans="1:65" s="2" customFormat="1" ht="24.2" customHeight="1">
      <c r="A803" s="35"/>
      <c r="B803" s="36"/>
      <c r="C803" s="188" t="s">
        <v>767</v>
      </c>
      <c r="D803" s="188" t="s">
        <v>158</v>
      </c>
      <c r="E803" s="189" t="s">
        <v>768</v>
      </c>
      <c r="F803" s="190" t="s">
        <v>769</v>
      </c>
      <c r="G803" s="191" t="s">
        <v>521</v>
      </c>
      <c r="H803" s="245"/>
      <c r="I803" s="193"/>
      <c r="J803" s="194">
        <f>ROUND(I803*H803,2)</f>
        <v>0</v>
      </c>
      <c r="K803" s="190" t="s">
        <v>161</v>
      </c>
      <c r="L803" s="40"/>
      <c r="M803" s="195" t="s">
        <v>1</v>
      </c>
      <c r="N803" s="196" t="s">
        <v>45</v>
      </c>
      <c r="O803" s="72"/>
      <c r="P803" s="197">
        <f>O803*H803</f>
        <v>0</v>
      </c>
      <c r="Q803" s="197">
        <v>0</v>
      </c>
      <c r="R803" s="197">
        <f>Q803*H803</f>
        <v>0</v>
      </c>
      <c r="S803" s="197">
        <v>0</v>
      </c>
      <c r="T803" s="198">
        <f>S803*H803</f>
        <v>0</v>
      </c>
      <c r="U803" s="35"/>
      <c r="V803" s="35"/>
      <c r="W803" s="35"/>
      <c r="X803" s="35"/>
      <c r="Y803" s="35"/>
      <c r="Z803" s="35"/>
      <c r="AA803" s="35"/>
      <c r="AB803" s="35"/>
      <c r="AC803" s="35"/>
      <c r="AD803" s="35"/>
      <c r="AE803" s="35"/>
      <c r="AR803" s="199" t="s">
        <v>254</v>
      </c>
      <c r="AT803" s="199" t="s">
        <v>158</v>
      </c>
      <c r="AU803" s="199" t="s">
        <v>90</v>
      </c>
      <c r="AY803" s="18" t="s">
        <v>155</v>
      </c>
      <c r="BE803" s="200">
        <f>IF(N803="základní",J803,0)</f>
        <v>0</v>
      </c>
      <c r="BF803" s="200">
        <f>IF(N803="snížená",J803,0)</f>
        <v>0</v>
      </c>
      <c r="BG803" s="200">
        <f>IF(N803="zákl. přenesená",J803,0)</f>
        <v>0</v>
      </c>
      <c r="BH803" s="200">
        <f>IF(N803="sníž. přenesená",J803,0)</f>
        <v>0</v>
      </c>
      <c r="BI803" s="200">
        <f>IF(N803="nulová",J803,0)</f>
        <v>0</v>
      </c>
      <c r="BJ803" s="18" t="s">
        <v>88</v>
      </c>
      <c r="BK803" s="200">
        <f>ROUND(I803*H803,2)</f>
        <v>0</v>
      </c>
      <c r="BL803" s="18" t="s">
        <v>254</v>
      </c>
      <c r="BM803" s="199" t="s">
        <v>770</v>
      </c>
    </row>
    <row r="804" spans="1:65" s="2" customFormat="1" ht="24.2" customHeight="1">
      <c r="A804" s="35"/>
      <c r="B804" s="36"/>
      <c r="C804" s="188" t="s">
        <v>771</v>
      </c>
      <c r="D804" s="188" t="s">
        <v>158</v>
      </c>
      <c r="E804" s="189" t="s">
        <v>772</v>
      </c>
      <c r="F804" s="190" t="s">
        <v>773</v>
      </c>
      <c r="G804" s="191" t="s">
        <v>521</v>
      </c>
      <c r="H804" s="245"/>
      <c r="I804" s="193"/>
      <c r="J804" s="194">
        <f>ROUND(I804*H804,2)</f>
        <v>0</v>
      </c>
      <c r="K804" s="190" t="s">
        <v>161</v>
      </c>
      <c r="L804" s="40"/>
      <c r="M804" s="195" t="s">
        <v>1</v>
      </c>
      <c r="N804" s="196" t="s">
        <v>45</v>
      </c>
      <c r="O804" s="72"/>
      <c r="P804" s="197">
        <f>O804*H804</f>
        <v>0</v>
      </c>
      <c r="Q804" s="197">
        <v>0</v>
      </c>
      <c r="R804" s="197">
        <f>Q804*H804</f>
        <v>0</v>
      </c>
      <c r="S804" s="197">
        <v>0</v>
      </c>
      <c r="T804" s="198">
        <f>S804*H804</f>
        <v>0</v>
      </c>
      <c r="U804" s="35"/>
      <c r="V804" s="35"/>
      <c r="W804" s="35"/>
      <c r="X804" s="35"/>
      <c r="Y804" s="35"/>
      <c r="Z804" s="35"/>
      <c r="AA804" s="35"/>
      <c r="AB804" s="35"/>
      <c r="AC804" s="35"/>
      <c r="AD804" s="35"/>
      <c r="AE804" s="35"/>
      <c r="AR804" s="199" t="s">
        <v>254</v>
      </c>
      <c r="AT804" s="199" t="s">
        <v>158</v>
      </c>
      <c r="AU804" s="199" t="s">
        <v>90</v>
      </c>
      <c r="AY804" s="18" t="s">
        <v>155</v>
      </c>
      <c r="BE804" s="200">
        <f>IF(N804="základní",J804,0)</f>
        <v>0</v>
      </c>
      <c r="BF804" s="200">
        <f>IF(N804="snížená",J804,0)</f>
        <v>0</v>
      </c>
      <c r="BG804" s="200">
        <f>IF(N804="zákl. přenesená",J804,0)</f>
        <v>0</v>
      </c>
      <c r="BH804" s="200">
        <f>IF(N804="sníž. přenesená",J804,0)</f>
        <v>0</v>
      </c>
      <c r="BI804" s="200">
        <f>IF(N804="nulová",J804,0)</f>
        <v>0</v>
      </c>
      <c r="BJ804" s="18" t="s">
        <v>88</v>
      </c>
      <c r="BK804" s="200">
        <f>ROUND(I804*H804,2)</f>
        <v>0</v>
      </c>
      <c r="BL804" s="18" t="s">
        <v>254</v>
      </c>
      <c r="BM804" s="199" t="s">
        <v>774</v>
      </c>
    </row>
    <row r="805" spans="1:65" s="12" customFormat="1" ht="22.9" customHeight="1">
      <c r="B805" s="172"/>
      <c r="C805" s="173"/>
      <c r="D805" s="174" t="s">
        <v>79</v>
      </c>
      <c r="E805" s="186" t="s">
        <v>775</v>
      </c>
      <c r="F805" s="186" t="s">
        <v>776</v>
      </c>
      <c r="G805" s="173"/>
      <c r="H805" s="173"/>
      <c r="I805" s="176"/>
      <c r="J805" s="187">
        <f>BK805</f>
        <v>0</v>
      </c>
      <c r="K805" s="173"/>
      <c r="L805" s="178"/>
      <c r="M805" s="179"/>
      <c r="N805" s="180"/>
      <c r="O805" s="180"/>
      <c r="P805" s="181">
        <f>SUM(P806:P823)</f>
        <v>0</v>
      </c>
      <c r="Q805" s="180"/>
      <c r="R805" s="181">
        <f>SUM(R806:R823)</f>
        <v>4.8000000000000004E-3</v>
      </c>
      <c r="S805" s="180"/>
      <c r="T805" s="182">
        <f>SUM(T806:T823)</f>
        <v>0.15000000000000002</v>
      </c>
      <c r="AR805" s="183" t="s">
        <v>90</v>
      </c>
      <c r="AT805" s="184" t="s">
        <v>79</v>
      </c>
      <c r="AU805" s="184" t="s">
        <v>88</v>
      </c>
      <c r="AY805" s="183" t="s">
        <v>155</v>
      </c>
      <c r="BK805" s="185">
        <f>SUM(BK806:BK823)</f>
        <v>0</v>
      </c>
    </row>
    <row r="806" spans="1:65" s="2" customFormat="1" ht="14.45" customHeight="1">
      <c r="A806" s="35"/>
      <c r="B806" s="36"/>
      <c r="C806" s="188" t="s">
        <v>777</v>
      </c>
      <c r="D806" s="188" t="s">
        <v>158</v>
      </c>
      <c r="E806" s="189" t="s">
        <v>778</v>
      </c>
      <c r="F806" s="190" t="s">
        <v>779</v>
      </c>
      <c r="G806" s="191" t="s">
        <v>241</v>
      </c>
      <c r="H806" s="192">
        <v>3</v>
      </c>
      <c r="I806" s="193"/>
      <c r="J806" s="194">
        <f>ROUND(I806*H806,2)</f>
        <v>0</v>
      </c>
      <c r="K806" s="190" t="s">
        <v>161</v>
      </c>
      <c r="L806" s="40"/>
      <c r="M806" s="195" t="s">
        <v>1</v>
      </c>
      <c r="N806" s="196" t="s">
        <v>45</v>
      </c>
      <c r="O806" s="72"/>
      <c r="P806" s="197">
        <f>O806*H806</f>
        <v>0</v>
      </c>
      <c r="Q806" s="197">
        <v>0</v>
      </c>
      <c r="R806" s="197">
        <f>Q806*H806</f>
        <v>0</v>
      </c>
      <c r="S806" s="197">
        <v>0</v>
      </c>
      <c r="T806" s="198">
        <f>S806*H806</f>
        <v>0</v>
      </c>
      <c r="U806" s="35"/>
      <c r="V806" s="35"/>
      <c r="W806" s="35"/>
      <c r="X806" s="35"/>
      <c r="Y806" s="35"/>
      <c r="Z806" s="35"/>
      <c r="AA806" s="35"/>
      <c r="AB806" s="35"/>
      <c r="AC806" s="35"/>
      <c r="AD806" s="35"/>
      <c r="AE806" s="35"/>
      <c r="AR806" s="199" t="s">
        <v>254</v>
      </c>
      <c r="AT806" s="199" t="s">
        <v>158</v>
      </c>
      <c r="AU806" s="199" t="s">
        <v>90</v>
      </c>
      <c r="AY806" s="18" t="s">
        <v>155</v>
      </c>
      <c r="BE806" s="200">
        <f>IF(N806="základní",J806,0)</f>
        <v>0</v>
      </c>
      <c r="BF806" s="200">
        <f>IF(N806="snížená",J806,0)</f>
        <v>0</v>
      </c>
      <c r="BG806" s="200">
        <f>IF(N806="zákl. přenesená",J806,0)</f>
        <v>0</v>
      </c>
      <c r="BH806" s="200">
        <f>IF(N806="sníž. přenesená",J806,0)</f>
        <v>0</v>
      </c>
      <c r="BI806" s="200">
        <f>IF(N806="nulová",J806,0)</f>
        <v>0</v>
      </c>
      <c r="BJ806" s="18" t="s">
        <v>88</v>
      </c>
      <c r="BK806" s="200">
        <f>ROUND(I806*H806,2)</f>
        <v>0</v>
      </c>
      <c r="BL806" s="18" t="s">
        <v>254</v>
      </c>
      <c r="BM806" s="199" t="s">
        <v>780</v>
      </c>
    </row>
    <row r="807" spans="1:65" s="13" customFormat="1" ht="11.25">
      <c r="B807" s="201"/>
      <c r="C807" s="202"/>
      <c r="D807" s="203" t="s">
        <v>164</v>
      </c>
      <c r="E807" s="204" t="s">
        <v>1</v>
      </c>
      <c r="F807" s="205" t="s">
        <v>165</v>
      </c>
      <c r="G807" s="202"/>
      <c r="H807" s="204" t="s">
        <v>1</v>
      </c>
      <c r="I807" s="206"/>
      <c r="J807" s="202"/>
      <c r="K807" s="202"/>
      <c r="L807" s="207"/>
      <c r="M807" s="208"/>
      <c r="N807" s="209"/>
      <c r="O807" s="209"/>
      <c r="P807" s="209"/>
      <c r="Q807" s="209"/>
      <c r="R807" s="209"/>
      <c r="S807" s="209"/>
      <c r="T807" s="210"/>
      <c r="AT807" s="211" t="s">
        <v>164</v>
      </c>
      <c r="AU807" s="211" t="s">
        <v>90</v>
      </c>
      <c r="AV807" s="13" t="s">
        <v>88</v>
      </c>
      <c r="AW807" s="13" t="s">
        <v>34</v>
      </c>
      <c r="AX807" s="13" t="s">
        <v>80</v>
      </c>
      <c r="AY807" s="211" t="s">
        <v>155</v>
      </c>
    </row>
    <row r="808" spans="1:65" s="13" customFormat="1" ht="11.25">
      <c r="B808" s="201"/>
      <c r="C808" s="202"/>
      <c r="D808" s="203" t="s">
        <v>164</v>
      </c>
      <c r="E808" s="204" t="s">
        <v>1</v>
      </c>
      <c r="F808" s="205" t="s">
        <v>781</v>
      </c>
      <c r="G808" s="202"/>
      <c r="H808" s="204" t="s">
        <v>1</v>
      </c>
      <c r="I808" s="206"/>
      <c r="J808" s="202"/>
      <c r="K808" s="202"/>
      <c r="L808" s="207"/>
      <c r="M808" s="208"/>
      <c r="N808" s="209"/>
      <c r="O808" s="209"/>
      <c r="P808" s="209"/>
      <c r="Q808" s="209"/>
      <c r="R808" s="209"/>
      <c r="S808" s="209"/>
      <c r="T808" s="210"/>
      <c r="AT808" s="211" t="s">
        <v>164</v>
      </c>
      <c r="AU808" s="211" t="s">
        <v>90</v>
      </c>
      <c r="AV808" s="13" t="s">
        <v>88</v>
      </c>
      <c r="AW808" s="13" t="s">
        <v>34</v>
      </c>
      <c r="AX808" s="13" t="s">
        <v>80</v>
      </c>
      <c r="AY808" s="211" t="s">
        <v>155</v>
      </c>
    </row>
    <row r="809" spans="1:65" s="14" customFormat="1" ht="11.25">
      <c r="B809" s="212"/>
      <c r="C809" s="213"/>
      <c r="D809" s="203" t="s">
        <v>164</v>
      </c>
      <c r="E809" s="214" t="s">
        <v>1</v>
      </c>
      <c r="F809" s="215" t="s">
        <v>179</v>
      </c>
      <c r="G809" s="213"/>
      <c r="H809" s="216">
        <v>3</v>
      </c>
      <c r="I809" s="217"/>
      <c r="J809" s="213"/>
      <c r="K809" s="213"/>
      <c r="L809" s="218"/>
      <c r="M809" s="219"/>
      <c r="N809" s="220"/>
      <c r="O809" s="220"/>
      <c r="P809" s="220"/>
      <c r="Q809" s="220"/>
      <c r="R809" s="220"/>
      <c r="S809" s="220"/>
      <c r="T809" s="221"/>
      <c r="AT809" s="222" t="s">
        <v>164</v>
      </c>
      <c r="AU809" s="222" t="s">
        <v>90</v>
      </c>
      <c r="AV809" s="14" t="s">
        <v>90</v>
      </c>
      <c r="AW809" s="14" t="s">
        <v>34</v>
      </c>
      <c r="AX809" s="14" t="s">
        <v>80</v>
      </c>
      <c r="AY809" s="222" t="s">
        <v>155</v>
      </c>
    </row>
    <row r="810" spans="1:65" s="15" customFormat="1" ht="11.25">
      <c r="B810" s="223"/>
      <c r="C810" s="224"/>
      <c r="D810" s="203" t="s">
        <v>164</v>
      </c>
      <c r="E810" s="225" t="s">
        <v>1</v>
      </c>
      <c r="F810" s="226" t="s">
        <v>171</v>
      </c>
      <c r="G810" s="224"/>
      <c r="H810" s="227">
        <v>3</v>
      </c>
      <c r="I810" s="228"/>
      <c r="J810" s="224"/>
      <c r="K810" s="224"/>
      <c r="L810" s="229"/>
      <c r="M810" s="230"/>
      <c r="N810" s="231"/>
      <c r="O810" s="231"/>
      <c r="P810" s="231"/>
      <c r="Q810" s="231"/>
      <c r="R810" s="231"/>
      <c r="S810" s="231"/>
      <c r="T810" s="232"/>
      <c r="AT810" s="233" t="s">
        <v>164</v>
      </c>
      <c r="AU810" s="233" t="s">
        <v>90</v>
      </c>
      <c r="AV810" s="15" t="s">
        <v>162</v>
      </c>
      <c r="AW810" s="15" t="s">
        <v>34</v>
      </c>
      <c r="AX810" s="15" t="s">
        <v>88</v>
      </c>
      <c r="AY810" s="233" t="s">
        <v>155</v>
      </c>
    </row>
    <row r="811" spans="1:65" s="2" customFormat="1" ht="24.2" customHeight="1">
      <c r="A811" s="35"/>
      <c r="B811" s="36"/>
      <c r="C811" s="246" t="s">
        <v>782</v>
      </c>
      <c r="D811" s="246" t="s">
        <v>583</v>
      </c>
      <c r="E811" s="247" t="s">
        <v>783</v>
      </c>
      <c r="F811" s="248" t="s">
        <v>784</v>
      </c>
      <c r="G811" s="249" t="s">
        <v>241</v>
      </c>
      <c r="H811" s="250">
        <v>3</v>
      </c>
      <c r="I811" s="251"/>
      <c r="J811" s="252">
        <f>ROUND(I811*H811,2)</f>
        <v>0</v>
      </c>
      <c r="K811" s="248" t="s">
        <v>1</v>
      </c>
      <c r="L811" s="253"/>
      <c r="M811" s="254" t="s">
        <v>1</v>
      </c>
      <c r="N811" s="255" t="s">
        <v>45</v>
      </c>
      <c r="O811" s="72"/>
      <c r="P811" s="197">
        <f>O811*H811</f>
        <v>0</v>
      </c>
      <c r="Q811" s="197">
        <v>1.6000000000000001E-3</v>
      </c>
      <c r="R811" s="197">
        <f>Q811*H811</f>
        <v>4.8000000000000004E-3</v>
      </c>
      <c r="S811" s="197">
        <v>0</v>
      </c>
      <c r="T811" s="198">
        <f>S811*H811</f>
        <v>0</v>
      </c>
      <c r="U811" s="35"/>
      <c r="V811" s="35"/>
      <c r="W811" s="35"/>
      <c r="X811" s="35"/>
      <c r="Y811" s="35"/>
      <c r="Z811" s="35"/>
      <c r="AA811" s="35"/>
      <c r="AB811" s="35"/>
      <c r="AC811" s="35"/>
      <c r="AD811" s="35"/>
      <c r="AE811" s="35"/>
      <c r="AR811" s="199" t="s">
        <v>336</v>
      </c>
      <c r="AT811" s="199" t="s">
        <v>583</v>
      </c>
      <c r="AU811" s="199" t="s">
        <v>90</v>
      </c>
      <c r="AY811" s="18" t="s">
        <v>155</v>
      </c>
      <c r="BE811" s="200">
        <f>IF(N811="základní",J811,0)</f>
        <v>0</v>
      </c>
      <c r="BF811" s="200">
        <f>IF(N811="snížená",J811,0)</f>
        <v>0</v>
      </c>
      <c r="BG811" s="200">
        <f>IF(N811="zákl. přenesená",J811,0)</f>
        <v>0</v>
      </c>
      <c r="BH811" s="200">
        <f>IF(N811="sníž. přenesená",J811,0)</f>
        <v>0</v>
      </c>
      <c r="BI811" s="200">
        <f>IF(N811="nulová",J811,0)</f>
        <v>0</v>
      </c>
      <c r="BJ811" s="18" t="s">
        <v>88</v>
      </c>
      <c r="BK811" s="200">
        <f>ROUND(I811*H811,2)</f>
        <v>0</v>
      </c>
      <c r="BL811" s="18" t="s">
        <v>254</v>
      </c>
      <c r="BM811" s="199" t="s">
        <v>785</v>
      </c>
    </row>
    <row r="812" spans="1:65" s="2" customFormat="1" ht="14.45" customHeight="1">
      <c r="A812" s="35"/>
      <c r="B812" s="36"/>
      <c r="C812" s="188" t="s">
        <v>786</v>
      </c>
      <c r="D812" s="188" t="s">
        <v>158</v>
      </c>
      <c r="E812" s="189" t="s">
        <v>787</v>
      </c>
      <c r="F812" s="190" t="s">
        <v>788</v>
      </c>
      <c r="G812" s="191" t="s">
        <v>102</v>
      </c>
      <c r="H812" s="192">
        <v>1.7130000000000001</v>
      </c>
      <c r="I812" s="193"/>
      <c r="J812" s="194">
        <f>ROUND(I812*H812,2)</f>
        <v>0</v>
      </c>
      <c r="K812" s="190" t="s">
        <v>161</v>
      </c>
      <c r="L812" s="40"/>
      <c r="M812" s="195" t="s">
        <v>1</v>
      </c>
      <c r="N812" s="196" t="s">
        <v>45</v>
      </c>
      <c r="O812" s="72"/>
      <c r="P812" s="197">
        <f>O812*H812</f>
        <v>0</v>
      </c>
      <c r="Q812" s="197">
        <v>0</v>
      </c>
      <c r="R812" s="197">
        <f>Q812*H812</f>
        <v>0</v>
      </c>
      <c r="S812" s="197">
        <v>0</v>
      </c>
      <c r="T812" s="198">
        <f>S812*H812</f>
        <v>0</v>
      </c>
      <c r="U812" s="35"/>
      <c r="V812" s="35"/>
      <c r="W812" s="35"/>
      <c r="X812" s="35"/>
      <c r="Y812" s="35"/>
      <c r="Z812" s="35"/>
      <c r="AA812" s="35"/>
      <c r="AB812" s="35"/>
      <c r="AC812" s="35"/>
      <c r="AD812" s="35"/>
      <c r="AE812" s="35"/>
      <c r="AR812" s="199" t="s">
        <v>254</v>
      </c>
      <c r="AT812" s="199" t="s">
        <v>158</v>
      </c>
      <c r="AU812" s="199" t="s">
        <v>90</v>
      </c>
      <c r="AY812" s="18" t="s">
        <v>155</v>
      </c>
      <c r="BE812" s="200">
        <f>IF(N812="základní",J812,0)</f>
        <v>0</v>
      </c>
      <c r="BF812" s="200">
        <f>IF(N812="snížená",J812,0)</f>
        <v>0</v>
      </c>
      <c r="BG812" s="200">
        <f>IF(N812="zákl. přenesená",J812,0)</f>
        <v>0</v>
      </c>
      <c r="BH812" s="200">
        <f>IF(N812="sníž. přenesená",J812,0)</f>
        <v>0</v>
      </c>
      <c r="BI812" s="200">
        <f>IF(N812="nulová",J812,0)</f>
        <v>0</v>
      </c>
      <c r="BJ812" s="18" t="s">
        <v>88</v>
      </c>
      <c r="BK812" s="200">
        <f>ROUND(I812*H812,2)</f>
        <v>0</v>
      </c>
      <c r="BL812" s="18" t="s">
        <v>254</v>
      </c>
      <c r="BM812" s="199" t="s">
        <v>789</v>
      </c>
    </row>
    <row r="813" spans="1:65" s="13" customFormat="1" ht="11.25">
      <c r="B813" s="201"/>
      <c r="C813" s="202"/>
      <c r="D813" s="203" t="s">
        <v>164</v>
      </c>
      <c r="E813" s="204" t="s">
        <v>1</v>
      </c>
      <c r="F813" s="205" t="s">
        <v>165</v>
      </c>
      <c r="G813" s="202"/>
      <c r="H813" s="204" t="s">
        <v>1</v>
      </c>
      <c r="I813" s="206"/>
      <c r="J813" s="202"/>
      <c r="K813" s="202"/>
      <c r="L813" s="207"/>
      <c r="M813" s="208"/>
      <c r="N813" s="209"/>
      <c r="O813" s="209"/>
      <c r="P813" s="209"/>
      <c r="Q813" s="209"/>
      <c r="R813" s="209"/>
      <c r="S813" s="209"/>
      <c r="T813" s="210"/>
      <c r="AT813" s="211" t="s">
        <v>164</v>
      </c>
      <c r="AU813" s="211" t="s">
        <v>90</v>
      </c>
      <c r="AV813" s="13" t="s">
        <v>88</v>
      </c>
      <c r="AW813" s="13" t="s">
        <v>34</v>
      </c>
      <c r="AX813" s="13" t="s">
        <v>80</v>
      </c>
      <c r="AY813" s="211" t="s">
        <v>155</v>
      </c>
    </row>
    <row r="814" spans="1:65" s="13" customFormat="1" ht="11.25">
      <c r="B814" s="201"/>
      <c r="C814" s="202"/>
      <c r="D814" s="203" t="s">
        <v>164</v>
      </c>
      <c r="E814" s="204" t="s">
        <v>1</v>
      </c>
      <c r="F814" s="205" t="s">
        <v>781</v>
      </c>
      <c r="G814" s="202"/>
      <c r="H814" s="204" t="s">
        <v>1</v>
      </c>
      <c r="I814" s="206"/>
      <c r="J814" s="202"/>
      <c r="K814" s="202"/>
      <c r="L814" s="207"/>
      <c r="M814" s="208"/>
      <c r="N814" s="209"/>
      <c r="O814" s="209"/>
      <c r="P814" s="209"/>
      <c r="Q814" s="209"/>
      <c r="R814" s="209"/>
      <c r="S814" s="209"/>
      <c r="T814" s="210"/>
      <c r="AT814" s="211" t="s">
        <v>164</v>
      </c>
      <c r="AU814" s="211" t="s">
        <v>90</v>
      </c>
      <c r="AV814" s="13" t="s">
        <v>88</v>
      </c>
      <c r="AW814" s="13" t="s">
        <v>34</v>
      </c>
      <c r="AX814" s="13" t="s">
        <v>80</v>
      </c>
      <c r="AY814" s="211" t="s">
        <v>155</v>
      </c>
    </row>
    <row r="815" spans="1:65" s="13" customFormat="1" ht="11.25">
      <c r="B815" s="201"/>
      <c r="C815" s="202"/>
      <c r="D815" s="203" t="s">
        <v>164</v>
      </c>
      <c r="E815" s="204" t="s">
        <v>1</v>
      </c>
      <c r="F815" s="205" t="s">
        <v>790</v>
      </c>
      <c r="G815" s="202"/>
      <c r="H815" s="204" t="s">
        <v>1</v>
      </c>
      <c r="I815" s="206"/>
      <c r="J815" s="202"/>
      <c r="K815" s="202"/>
      <c r="L815" s="207"/>
      <c r="M815" s="208"/>
      <c r="N815" s="209"/>
      <c r="O815" s="209"/>
      <c r="P815" s="209"/>
      <c r="Q815" s="209"/>
      <c r="R815" s="209"/>
      <c r="S815" s="209"/>
      <c r="T815" s="210"/>
      <c r="AT815" s="211" t="s">
        <v>164</v>
      </c>
      <c r="AU815" s="211" t="s">
        <v>90</v>
      </c>
      <c r="AV815" s="13" t="s">
        <v>88</v>
      </c>
      <c r="AW815" s="13" t="s">
        <v>34</v>
      </c>
      <c r="AX815" s="13" t="s">
        <v>80</v>
      </c>
      <c r="AY815" s="211" t="s">
        <v>155</v>
      </c>
    </row>
    <row r="816" spans="1:65" s="14" customFormat="1" ht="11.25">
      <c r="B816" s="212"/>
      <c r="C816" s="213"/>
      <c r="D816" s="203" t="s">
        <v>164</v>
      </c>
      <c r="E816" s="214" t="s">
        <v>1</v>
      </c>
      <c r="F816" s="215" t="s">
        <v>791</v>
      </c>
      <c r="G816" s="213"/>
      <c r="H816" s="216">
        <v>0.47299999999999998</v>
      </c>
      <c r="I816" s="217"/>
      <c r="J816" s="213"/>
      <c r="K816" s="213"/>
      <c r="L816" s="218"/>
      <c r="M816" s="219"/>
      <c r="N816" s="220"/>
      <c r="O816" s="220"/>
      <c r="P816" s="220"/>
      <c r="Q816" s="220"/>
      <c r="R816" s="220"/>
      <c r="S816" s="220"/>
      <c r="T816" s="221"/>
      <c r="AT816" s="222" t="s">
        <v>164</v>
      </c>
      <c r="AU816" s="222" t="s">
        <v>90</v>
      </c>
      <c r="AV816" s="14" t="s">
        <v>90</v>
      </c>
      <c r="AW816" s="14" t="s">
        <v>34</v>
      </c>
      <c r="AX816" s="14" t="s">
        <v>80</v>
      </c>
      <c r="AY816" s="222" t="s">
        <v>155</v>
      </c>
    </row>
    <row r="817" spans="1:65" s="14" customFormat="1" ht="11.25">
      <c r="B817" s="212"/>
      <c r="C817" s="213"/>
      <c r="D817" s="203" t="s">
        <v>164</v>
      </c>
      <c r="E817" s="214" t="s">
        <v>1</v>
      </c>
      <c r="F817" s="215" t="s">
        <v>792</v>
      </c>
      <c r="G817" s="213"/>
      <c r="H817" s="216">
        <v>0.63100000000000001</v>
      </c>
      <c r="I817" s="217"/>
      <c r="J817" s="213"/>
      <c r="K817" s="213"/>
      <c r="L817" s="218"/>
      <c r="M817" s="219"/>
      <c r="N817" s="220"/>
      <c r="O817" s="220"/>
      <c r="P817" s="220"/>
      <c r="Q817" s="220"/>
      <c r="R817" s="220"/>
      <c r="S817" s="220"/>
      <c r="T817" s="221"/>
      <c r="AT817" s="222" t="s">
        <v>164</v>
      </c>
      <c r="AU817" s="222" t="s">
        <v>90</v>
      </c>
      <c r="AV817" s="14" t="s">
        <v>90</v>
      </c>
      <c r="AW817" s="14" t="s">
        <v>34</v>
      </c>
      <c r="AX817" s="14" t="s">
        <v>80</v>
      </c>
      <c r="AY817" s="222" t="s">
        <v>155</v>
      </c>
    </row>
    <row r="818" spans="1:65" s="14" customFormat="1" ht="11.25">
      <c r="B818" s="212"/>
      <c r="C818" s="213"/>
      <c r="D818" s="203" t="s">
        <v>164</v>
      </c>
      <c r="E818" s="214" t="s">
        <v>1</v>
      </c>
      <c r="F818" s="215" t="s">
        <v>793</v>
      </c>
      <c r="G818" s="213"/>
      <c r="H818" s="216">
        <v>0.60899999999999999</v>
      </c>
      <c r="I818" s="217"/>
      <c r="J818" s="213"/>
      <c r="K818" s="213"/>
      <c r="L818" s="218"/>
      <c r="M818" s="219"/>
      <c r="N818" s="220"/>
      <c r="O818" s="220"/>
      <c r="P818" s="220"/>
      <c r="Q818" s="220"/>
      <c r="R818" s="220"/>
      <c r="S818" s="220"/>
      <c r="T818" s="221"/>
      <c r="AT818" s="222" t="s">
        <v>164</v>
      </c>
      <c r="AU818" s="222" t="s">
        <v>90</v>
      </c>
      <c r="AV818" s="14" t="s">
        <v>90</v>
      </c>
      <c r="AW818" s="14" t="s">
        <v>34</v>
      </c>
      <c r="AX818" s="14" t="s">
        <v>80</v>
      </c>
      <c r="AY818" s="222" t="s">
        <v>155</v>
      </c>
    </row>
    <row r="819" spans="1:65" s="15" customFormat="1" ht="11.25">
      <c r="B819" s="223"/>
      <c r="C819" s="224"/>
      <c r="D819" s="203" t="s">
        <v>164</v>
      </c>
      <c r="E819" s="225" t="s">
        <v>1</v>
      </c>
      <c r="F819" s="226" t="s">
        <v>171</v>
      </c>
      <c r="G819" s="224"/>
      <c r="H819" s="227">
        <v>1.7130000000000001</v>
      </c>
      <c r="I819" s="228"/>
      <c r="J819" s="224"/>
      <c r="K819" s="224"/>
      <c r="L819" s="229"/>
      <c r="M819" s="230"/>
      <c r="N819" s="231"/>
      <c r="O819" s="231"/>
      <c r="P819" s="231"/>
      <c r="Q819" s="231"/>
      <c r="R819" s="231"/>
      <c r="S819" s="231"/>
      <c r="T819" s="232"/>
      <c r="AT819" s="233" t="s">
        <v>164</v>
      </c>
      <c r="AU819" s="233" t="s">
        <v>90</v>
      </c>
      <c r="AV819" s="15" t="s">
        <v>162</v>
      </c>
      <c r="AW819" s="15" t="s">
        <v>34</v>
      </c>
      <c r="AX819" s="15" t="s">
        <v>88</v>
      </c>
      <c r="AY819" s="233" t="s">
        <v>155</v>
      </c>
    </row>
    <row r="820" spans="1:65" s="2" customFormat="1" ht="24.2" customHeight="1">
      <c r="A820" s="35"/>
      <c r="B820" s="36"/>
      <c r="C820" s="188" t="s">
        <v>794</v>
      </c>
      <c r="D820" s="188" t="s">
        <v>158</v>
      </c>
      <c r="E820" s="189" t="s">
        <v>795</v>
      </c>
      <c r="F820" s="190" t="s">
        <v>796</v>
      </c>
      <c r="G820" s="191" t="s">
        <v>241</v>
      </c>
      <c r="H820" s="192">
        <v>12</v>
      </c>
      <c r="I820" s="193"/>
      <c r="J820" s="194">
        <f>ROUND(I820*H820,2)</f>
        <v>0</v>
      </c>
      <c r="K820" s="190" t="s">
        <v>161</v>
      </c>
      <c r="L820" s="40"/>
      <c r="M820" s="195" t="s">
        <v>1</v>
      </c>
      <c r="N820" s="196" t="s">
        <v>45</v>
      </c>
      <c r="O820" s="72"/>
      <c r="P820" s="197">
        <f>O820*H820</f>
        <v>0</v>
      </c>
      <c r="Q820" s="197">
        <v>0</v>
      </c>
      <c r="R820" s="197">
        <f>Q820*H820</f>
        <v>0</v>
      </c>
      <c r="S820" s="197">
        <v>1.2500000000000001E-2</v>
      </c>
      <c r="T820" s="198">
        <f>S820*H820</f>
        <v>0.15000000000000002</v>
      </c>
      <c r="U820" s="35"/>
      <c r="V820" s="35"/>
      <c r="W820" s="35"/>
      <c r="X820" s="35"/>
      <c r="Y820" s="35"/>
      <c r="Z820" s="35"/>
      <c r="AA820" s="35"/>
      <c r="AB820" s="35"/>
      <c r="AC820" s="35"/>
      <c r="AD820" s="35"/>
      <c r="AE820" s="35"/>
      <c r="AR820" s="199" t="s">
        <v>254</v>
      </c>
      <c r="AT820" s="199" t="s">
        <v>158</v>
      </c>
      <c r="AU820" s="199" t="s">
        <v>90</v>
      </c>
      <c r="AY820" s="18" t="s">
        <v>155</v>
      </c>
      <c r="BE820" s="200">
        <f>IF(N820="základní",J820,0)</f>
        <v>0</v>
      </c>
      <c r="BF820" s="200">
        <f>IF(N820="snížená",J820,0)</f>
        <v>0</v>
      </c>
      <c r="BG820" s="200">
        <f>IF(N820="zákl. přenesená",J820,0)</f>
        <v>0</v>
      </c>
      <c r="BH820" s="200">
        <f>IF(N820="sníž. přenesená",J820,0)</f>
        <v>0</v>
      </c>
      <c r="BI820" s="200">
        <f>IF(N820="nulová",J820,0)</f>
        <v>0</v>
      </c>
      <c r="BJ820" s="18" t="s">
        <v>88</v>
      </c>
      <c r="BK820" s="200">
        <f>ROUND(I820*H820,2)</f>
        <v>0</v>
      </c>
      <c r="BL820" s="18" t="s">
        <v>254</v>
      </c>
      <c r="BM820" s="199" t="s">
        <v>797</v>
      </c>
    </row>
    <row r="821" spans="1:65" s="2" customFormat="1" ht="24.2" customHeight="1">
      <c r="A821" s="35"/>
      <c r="B821" s="36"/>
      <c r="C821" s="188" t="s">
        <v>798</v>
      </c>
      <c r="D821" s="188" t="s">
        <v>158</v>
      </c>
      <c r="E821" s="189" t="s">
        <v>799</v>
      </c>
      <c r="F821" s="190" t="s">
        <v>800</v>
      </c>
      <c r="G821" s="191" t="s">
        <v>241</v>
      </c>
      <c r="H821" s="192">
        <v>6</v>
      </c>
      <c r="I821" s="193"/>
      <c r="J821" s="194">
        <f>ROUND(I821*H821,2)</f>
        <v>0</v>
      </c>
      <c r="K821" s="190" t="s">
        <v>161</v>
      </c>
      <c r="L821" s="40"/>
      <c r="M821" s="195" t="s">
        <v>1</v>
      </c>
      <c r="N821" s="196" t="s">
        <v>45</v>
      </c>
      <c r="O821" s="72"/>
      <c r="P821" s="197">
        <f>O821*H821</f>
        <v>0</v>
      </c>
      <c r="Q821" s="197">
        <v>0</v>
      </c>
      <c r="R821" s="197">
        <f>Q821*H821</f>
        <v>0</v>
      </c>
      <c r="S821" s="197">
        <v>0</v>
      </c>
      <c r="T821" s="198">
        <f>S821*H821</f>
        <v>0</v>
      </c>
      <c r="U821" s="35"/>
      <c r="V821" s="35"/>
      <c r="W821" s="35"/>
      <c r="X821" s="35"/>
      <c r="Y821" s="35"/>
      <c r="Z821" s="35"/>
      <c r="AA821" s="35"/>
      <c r="AB821" s="35"/>
      <c r="AC821" s="35"/>
      <c r="AD821" s="35"/>
      <c r="AE821" s="35"/>
      <c r="AR821" s="199" t="s">
        <v>254</v>
      </c>
      <c r="AT821" s="199" t="s">
        <v>158</v>
      </c>
      <c r="AU821" s="199" t="s">
        <v>90</v>
      </c>
      <c r="AY821" s="18" t="s">
        <v>155</v>
      </c>
      <c r="BE821" s="200">
        <f>IF(N821="základní",J821,0)</f>
        <v>0</v>
      </c>
      <c r="BF821" s="200">
        <f>IF(N821="snížená",J821,0)</f>
        <v>0</v>
      </c>
      <c r="BG821" s="200">
        <f>IF(N821="zákl. přenesená",J821,0)</f>
        <v>0</v>
      </c>
      <c r="BH821" s="200">
        <f>IF(N821="sníž. přenesená",J821,0)</f>
        <v>0</v>
      </c>
      <c r="BI821" s="200">
        <f>IF(N821="nulová",J821,0)</f>
        <v>0</v>
      </c>
      <c r="BJ821" s="18" t="s">
        <v>88</v>
      </c>
      <c r="BK821" s="200">
        <f>ROUND(I821*H821,2)</f>
        <v>0</v>
      </c>
      <c r="BL821" s="18" t="s">
        <v>254</v>
      </c>
      <c r="BM821" s="199" t="s">
        <v>801</v>
      </c>
    </row>
    <row r="822" spans="1:65" s="2" customFormat="1" ht="24.2" customHeight="1">
      <c r="A822" s="35"/>
      <c r="B822" s="36"/>
      <c r="C822" s="188" t="s">
        <v>802</v>
      </c>
      <c r="D822" s="188" t="s">
        <v>158</v>
      </c>
      <c r="E822" s="189" t="s">
        <v>803</v>
      </c>
      <c r="F822" s="190" t="s">
        <v>804</v>
      </c>
      <c r="G822" s="191" t="s">
        <v>521</v>
      </c>
      <c r="H822" s="245"/>
      <c r="I822" s="193"/>
      <c r="J822" s="194">
        <f>ROUND(I822*H822,2)</f>
        <v>0</v>
      </c>
      <c r="K822" s="190" t="s">
        <v>161</v>
      </c>
      <c r="L822" s="40"/>
      <c r="M822" s="195" t="s">
        <v>1</v>
      </c>
      <c r="N822" s="196" t="s">
        <v>45</v>
      </c>
      <c r="O822" s="72"/>
      <c r="P822" s="197">
        <f>O822*H822</f>
        <v>0</v>
      </c>
      <c r="Q822" s="197">
        <v>0</v>
      </c>
      <c r="R822" s="197">
        <f>Q822*H822</f>
        <v>0</v>
      </c>
      <c r="S822" s="197">
        <v>0</v>
      </c>
      <c r="T822" s="198">
        <f>S822*H822</f>
        <v>0</v>
      </c>
      <c r="U822" s="35"/>
      <c r="V822" s="35"/>
      <c r="W822" s="35"/>
      <c r="X822" s="35"/>
      <c r="Y822" s="35"/>
      <c r="Z822" s="35"/>
      <c r="AA822" s="35"/>
      <c r="AB822" s="35"/>
      <c r="AC822" s="35"/>
      <c r="AD822" s="35"/>
      <c r="AE822" s="35"/>
      <c r="AR822" s="199" t="s">
        <v>254</v>
      </c>
      <c r="AT822" s="199" t="s">
        <v>158</v>
      </c>
      <c r="AU822" s="199" t="s">
        <v>90</v>
      </c>
      <c r="AY822" s="18" t="s">
        <v>155</v>
      </c>
      <c r="BE822" s="200">
        <f>IF(N822="základní",J822,0)</f>
        <v>0</v>
      </c>
      <c r="BF822" s="200">
        <f>IF(N822="snížená",J822,0)</f>
        <v>0</v>
      </c>
      <c r="BG822" s="200">
        <f>IF(N822="zákl. přenesená",J822,0)</f>
        <v>0</v>
      </c>
      <c r="BH822" s="200">
        <f>IF(N822="sníž. přenesená",J822,0)</f>
        <v>0</v>
      </c>
      <c r="BI822" s="200">
        <f>IF(N822="nulová",J822,0)</f>
        <v>0</v>
      </c>
      <c r="BJ822" s="18" t="s">
        <v>88</v>
      </c>
      <c r="BK822" s="200">
        <f>ROUND(I822*H822,2)</f>
        <v>0</v>
      </c>
      <c r="BL822" s="18" t="s">
        <v>254</v>
      </c>
      <c r="BM822" s="199" t="s">
        <v>805</v>
      </c>
    </row>
    <row r="823" spans="1:65" s="2" customFormat="1" ht="24.2" customHeight="1">
      <c r="A823" s="35"/>
      <c r="B823" s="36"/>
      <c r="C823" s="188" t="s">
        <v>806</v>
      </c>
      <c r="D823" s="188" t="s">
        <v>158</v>
      </c>
      <c r="E823" s="189" t="s">
        <v>807</v>
      </c>
      <c r="F823" s="190" t="s">
        <v>808</v>
      </c>
      <c r="G823" s="191" t="s">
        <v>521</v>
      </c>
      <c r="H823" s="245"/>
      <c r="I823" s="193"/>
      <c r="J823" s="194">
        <f>ROUND(I823*H823,2)</f>
        <v>0</v>
      </c>
      <c r="K823" s="190" t="s">
        <v>161</v>
      </c>
      <c r="L823" s="40"/>
      <c r="M823" s="195" t="s">
        <v>1</v>
      </c>
      <c r="N823" s="196" t="s">
        <v>45</v>
      </c>
      <c r="O823" s="72"/>
      <c r="P823" s="197">
        <f>O823*H823</f>
        <v>0</v>
      </c>
      <c r="Q823" s="197">
        <v>0</v>
      </c>
      <c r="R823" s="197">
        <f>Q823*H823</f>
        <v>0</v>
      </c>
      <c r="S823" s="197">
        <v>0</v>
      </c>
      <c r="T823" s="198">
        <f>S823*H823</f>
        <v>0</v>
      </c>
      <c r="U823" s="35"/>
      <c r="V823" s="35"/>
      <c r="W823" s="35"/>
      <c r="X823" s="35"/>
      <c r="Y823" s="35"/>
      <c r="Z823" s="35"/>
      <c r="AA823" s="35"/>
      <c r="AB823" s="35"/>
      <c r="AC823" s="35"/>
      <c r="AD823" s="35"/>
      <c r="AE823" s="35"/>
      <c r="AR823" s="199" t="s">
        <v>254</v>
      </c>
      <c r="AT823" s="199" t="s">
        <v>158</v>
      </c>
      <c r="AU823" s="199" t="s">
        <v>90</v>
      </c>
      <c r="AY823" s="18" t="s">
        <v>155</v>
      </c>
      <c r="BE823" s="200">
        <f>IF(N823="základní",J823,0)</f>
        <v>0</v>
      </c>
      <c r="BF823" s="200">
        <f>IF(N823="snížená",J823,0)</f>
        <v>0</v>
      </c>
      <c r="BG823" s="200">
        <f>IF(N823="zákl. přenesená",J823,0)</f>
        <v>0</v>
      </c>
      <c r="BH823" s="200">
        <f>IF(N823="sníž. přenesená",J823,0)</f>
        <v>0</v>
      </c>
      <c r="BI823" s="200">
        <f>IF(N823="nulová",J823,0)</f>
        <v>0</v>
      </c>
      <c r="BJ823" s="18" t="s">
        <v>88</v>
      </c>
      <c r="BK823" s="200">
        <f>ROUND(I823*H823,2)</f>
        <v>0</v>
      </c>
      <c r="BL823" s="18" t="s">
        <v>254</v>
      </c>
      <c r="BM823" s="199" t="s">
        <v>809</v>
      </c>
    </row>
    <row r="824" spans="1:65" s="12" customFormat="1" ht="22.9" customHeight="1">
      <c r="B824" s="172"/>
      <c r="C824" s="173"/>
      <c r="D824" s="174" t="s">
        <v>79</v>
      </c>
      <c r="E824" s="186" t="s">
        <v>810</v>
      </c>
      <c r="F824" s="186" t="s">
        <v>811</v>
      </c>
      <c r="G824" s="173"/>
      <c r="H824" s="173"/>
      <c r="I824" s="176"/>
      <c r="J824" s="187">
        <f>BK824</f>
        <v>0</v>
      </c>
      <c r="K824" s="173"/>
      <c r="L824" s="178"/>
      <c r="M824" s="179"/>
      <c r="N824" s="180"/>
      <c r="O824" s="180"/>
      <c r="P824" s="181">
        <f>SUM(P825:P832)</f>
        <v>0</v>
      </c>
      <c r="Q824" s="180"/>
      <c r="R824" s="181">
        <f>SUM(R825:R832)</f>
        <v>9.0000000000000006E-5</v>
      </c>
      <c r="S824" s="180"/>
      <c r="T824" s="182">
        <f>SUM(T825:T832)</f>
        <v>0</v>
      </c>
      <c r="AR824" s="183" t="s">
        <v>90</v>
      </c>
      <c r="AT824" s="184" t="s">
        <v>79</v>
      </c>
      <c r="AU824" s="184" t="s">
        <v>88</v>
      </c>
      <c r="AY824" s="183" t="s">
        <v>155</v>
      </c>
      <c r="BK824" s="185">
        <f>SUM(BK825:BK832)</f>
        <v>0</v>
      </c>
    </row>
    <row r="825" spans="1:65" s="2" customFormat="1" ht="37.9" customHeight="1">
      <c r="A825" s="35"/>
      <c r="B825" s="36"/>
      <c r="C825" s="188" t="s">
        <v>812</v>
      </c>
      <c r="D825" s="188" t="s">
        <v>158</v>
      </c>
      <c r="E825" s="189" t="s">
        <v>813</v>
      </c>
      <c r="F825" s="190" t="s">
        <v>814</v>
      </c>
      <c r="G825" s="191" t="s">
        <v>102</v>
      </c>
      <c r="H825" s="192">
        <v>1</v>
      </c>
      <c r="I825" s="193"/>
      <c r="J825" s="194">
        <f>ROUND(I825*H825,2)</f>
        <v>0</v>
      </c>
      <c r="K825" s="190" t="s">
        <v>1</v>
      </c>
      <c r="L825" s="40"/>
      <c r="M825" s="195" t="s">
        <v>1</v>
      </c>
      <c r="N825" s="196" t="s">
        <v>45</v>
      </c>
      <c r="O825" s="72"/>
      <c r="P825" s="197">
        <f>O825*H825</f>
        <v>0</v>
      </c>
      <c r="Q825" s="197">
        <v>9.0000000000000006E-5</v>
      </c>
      <c r="R825" s="197">
        <f>Q825*H825</f>
        <v>9.0000000000000006E-5</v>
      </c>
      <c r="S825" s="197">
        <v>0</v>
      </c>
      <c r="T825" s="198">
        <f>S825*H825</f>
        <v>0</v>
      </c>
      <c r="U825" s="35"/>
      <c r="V825" s="35"/>
      <c r="W825" s="35"/>
      <c r="X825" s="35"/>
      <c r="Y825" s="35"/>
      <c r="Z825" s="35"/>
      <c r="AA825" s="35"/>
      <c r="AB825" s="35"/>
      <c r="AC825" s="35"/>
      <c r="AD825" s="35"/>
      <c r="AE825" s="35"/>
      <c r="AR825" s="199" t="s">
        <v>254</v>
      </c>
      <c r="AT825" s="199" t="s">
        <v>158</v>
      </c>
      <c r="AU825" s="199" t="s">
        <v>90</v>
      </c>
      <c r="AY825" s="18" t="s">
        <v>155</v>
      </c>
      <c r="BE825" s="200">
        <f>IF(N825="základní",J825,0)</f>
        <v>0</v>
      </c>
      <c r="BF825" s="200">
        <f>IF(N825="snížená",J825,0)</f>
        <v>0</v>
      </c>
      <c r="BG825" s="200">
        <f>IF(N825="zákl. přenesená",J825,0)</f>
        <v>0</v>
      </c>
      <c r="BH825" s="200">
        <f>IF(N825="sníž. přenesená",J825,0)</f>
        <v>0</v>
      </c>
      <c r="BI825" s="200">
        <f>IF(N825="nulová",J825,0)</f>
        <v>0</v>
      </c>
      <c r="BJ825" s="18" t="s">
        <v>88</v>
      </c>
      <c r="BK825" s="200">
        <f>ROUND(I825*H825,2)</f>
        <v>0</v>
      </c>
      <c r="BL825" s="18" t="s">
        <v>254</v>
      </c>
      <c r="BM825" s="199" t="s">
        <v>815</v>
      </c>
    </row>
    <row r="826" spans="1:65" s="13" customFormat="1" ht="11.25">
      <c r="B826" s="201"/>
      <c r="C826" s="202"/>
      <c r="D826" s="203" t="s">
        <v>164</v>
      </c>
      <c r="E826" s="204" t="s">
        <v>1</v>
      </c>
      <c r="F826" s="205" t="s">
        <v>816</v>
      </c>
      <c r="G826" s="202"/>
      <c r="H826" s="204" t="s">
        <v>1</v>
      </c>
      <c r="I826" s="206"/>
      <c r="J826" s="202"/>
      <c r="K826" s="202"/>
      <c r="L826" s="207"/>
      <c r="M826" s="208"/>
      <c r="N826" s="209"/>
      <c r="O826" s="209"/>
      <c r="P826" s="209"/>
      <c r="Q826" s="209"/>
      <c r="R826" s="209"/>
      <c r="S826" s="209"/>
      <c r="T826" s="210"/>
      <c r="AT826" s="211" t="s">
        <v>164</v>
      </c>
      <c r="AU826" s="211" t="s">
        <v>90</v>
      </c>
      <c r="AV826" s="13" t="s">
        <v>88</v>
      </c>
      <c r="AW826" s="13" t="s">
        <v>34</v>
      </c>
      <c r="AX826" s="13" t="s">
        <v>80</v>
      </c>
      <c r="AY826" s="211" t="s">
        <v>155</v>
      </c>
    </row>
    <row r="827" spans="1:65" s="13" customFormat="1" ht="11.25">
      <c r="B827" s="201"/>
      <c r="C827" s="202"/>
      <c r="D827" s="203" t="s">
        <v>164</v>
      </c>
      <c r="E827" s="204" t="s">
        <v>1</v>
      </c>
      <c r="F827" s="205" t="s">
        <v>817</v>
      </c>
      <c r="G827" s="202"/>
      <c r="H827" s="204" t="s">
        <v>1</v>
      </c>
      <c r="I827" s="206"/>
      <c r="J827" s="202"/>
      <c r="K827" s="202"/>
      <c r="L827" s="207"/>
      <c r="M827" s="208"/>
      <c r="N827" s="209"/>
      <c r="O827" s="209"/>
      <c r="P827" s="209"/>
      <c r="Q827" s="209"/>
      <c r="R827" s="209"/>
      <c r="S827" s="209"/>
      <c r="T827" s="210"/>
      <c r="AT827" s="211" t="s">
        <v>164</v>
      </c>
      <c r="AU827" s="211" t="s">
        <v>90</v>
      </c>
      <c r="AV827" s="13" t="s">
        <v>88</v>
      </c>
      <c r="AW827" s="13" t="s">
        <v>34</v>
      </c>
      <c r="AX827" s="13" t="s">
        <v>80</v>
      </c>
      <c r="AY827" s="211" t="s">
        <v>155</v>
      </c>
    </row>
    <row r="828" spans="1:65" s="13" customFormat="1" ht="11.25">
      <c r="B828" s="201"/>
      <c r="C828" s="202"/>
      <c r="D828" s="203" t="s">
        <v>164</v>
      </c>
      <c r="E828" s="204" t="s">
        <v>1</v>
      </c>
      <c r="F828" s="205" t="s">
        <v>818</v>
      </c>
      <c r="G828" s="202"/>
      <c r="H828" s="204" t="s">
        <v>1</v>
      </c>
      <c r="I828" s="206"/>
      <c r="J828" s="202"/>
      <c r="K828" s="202"/>
      <c r="L828" s="207"/>
      <c r="M828" s="208"/>
      <c r="N828" s="209"/>
      <c r="O828" s="209"/>
      <c r="P828" s="209"/>
      <c r="Q828" s="209"/>
      <c r="R828" s="209"/>
      <c r="S828" s="209"/>
      <c r="T828" s="210"/>
      <c r="AT828" s="211" t="s">
        <v>164</v>
      </c>
      <c r="AU828" s="211" t="s">
        <v>90</v>
      </c>
      <c r="AV828" s="13" t="s">
        <v>88</v>
      </c>
      <c r="AW828" s="13" t="s">
        <v>34</v>
      </c>
      <c r="AX828" s="13" t="s">
        <v>80</v>
      </c>
      <c r="AY828" s="211" t="s">
        <v>155</v>
      </c>
    </row>
    <row r="829" spans="1:65" s="14" customFormat="1" ht="11.25">
      <c r="B829" s="212"/>
      <c r="C829" s="213"/>
      <c r="D829" s="203" t="s">
        <v>164</v>
      </c>
      <c r="E829" s="214" t="s">
        <v>1</v>
      </c>
      <c r="F829" s="215" t="s">
        <v>819</v>
      </c>
      <c r="G829" s="213"/>
      <c r="H829" s="216">
        <v>1</v>
      </c>
      <c r="I829" s="217"/>
      <c r="J829" s="213"/>
      <c r="K829" s="213"/>
      <c r="L829" s="218"/>
      <c r="M829" s="219"/>
      <c r="N829" s="220"/>
      <c r="O829" s="220"/>
      <c r="P829" s="220"/>
      <c r="Q829" s="220"/>
      <c r="R829" s="220"/>
      <c r="S829" s="220"/>
      <c r="T829" s="221"/>
      <c r="AT829" s="222" t="s">
        <v>164</v>
      </c>
      <c r="AU829" s="222" t="s">
        <v>90</v>
      </c>
      <c r="AV829" s="14" t="s">
        <v>90</v>
      </c>
      <c r="AW829" s="14" t="s">
        <v>34</v>
      </c>
      <c r="AX829" s="14" t="s">
        <v>80</v>
      </c>
      <c r="AY829" s="222" t="s">
        <v>155</v>
      </c>
    </row>
    <row r="830" spans="1:65" s="15" customFormat="1" ht="11.25">
      <c r="B830" s="223"/>
      <c r="C830" s="224"/>
      <c r="D830" s="203" t="s">
        <v>164</v>
      </c>
      <c r="E830" s="225" t="s">
        <v>1</v>
      </c>
      <c r="F830" s="226" t="s">
        <v>171</v>
      </c>
      <c r="G830" s="224"/>
      <c r="H830" s="227">
        <v>1</v>
      </c>
      <c r="I830" s="228"/>
      <c r="J830" s="224"/>
      <c r="K830" s="224"/>
      <c r="L830" s="229"/>
      <c r="M830" s="230"/>
      <c r="N830" s="231"/>
      <c r="O830" s="231"/>
      <c r="P830" s="231"/>
      <c r="Q830" s="231"/>
      <c r="R830" s="231"/>
      <c r="S830" s="231"/>
      <c r="T830" s="232"/>
      <c r="AT830" s="233" t="s">
        <v>164</v>
      </c>
      <c r="AU830" s="233" t="s">
        <v>90</v>
      </c>
      <c r="AV830" s="15" t="s">
        <v>162</v>
      </c>
      <c r="AW830" s="15" t="s">
        <v>34</v>
      </c>
      <c r="AX830" s="15" t="s">
        <v>88</v>
      </c>
      <c r="AY830" s="233" t="s">
        <v>155</v>
      </c>
    </row>
    <row r="831" spans="1:65" s="2" customFormat="1" ht="24.2" customHeight="1">
      <c r="A831" s="35"/>
      <c r="B831" s="36"/>
      <c r="C831" s="188" t="s">
        <v>820</v>
      </c>
      <c r="D831" s="188" t="s">
        <v>158</v>
      </c>
      <c r="E831" s="189" t="s">
        <v>821</v>
      </c>
      <c r="F831" s="190" t="s">
        <v>822</v>
      </c>
      <c r="G831" s="191" t="s">
        <v>521</v>
      </c>
      <c r="H831" s="245"/>
      <c r="I831" s="193"/>
      <c r="J831" s="194">
        <f>ROUND(I831*H831,2)</f>
        <v>0</v>
      </c>
      <c r="K831" s="190" t="s">
        <v>161</v>
      </c>
      <c r="L831" s="40"/>
      <c r="M831" s="195" t="s">
        <v>1</v>
      </c>
      <c r="N831" s="196" t="s">
        <v>45</v>
      </c>
      <c r="O831" s="72"/>
      <c r="P831" s="197">
        <f>O831*H831</f>
        <v>0</v>
      </c>
      <c r="Q831" s="197">
        <v>0</v>
      </c>
      <c r="R831" s="197">
        <f>Q831*H831</f>
        <v>0</v>
      </c>
      <c r="S831" s="197">
        <v>0</v>
      </c>
      <c r="T831" s="198">
        <f>S831*H831</f>
        <v>0</v>
      </c>
      <c r="U831" s="35"/>
      <c r="V831" s="35"/>
      <c r="W831" s="35"/>
      <c r="X831" s="35"/>
      <c r="Y831" s="35"/>
      <c r="Z831" s="35"/>
      <c r="AA831" s="35"/>
      <c r="AB831" s="35"/>
      <c r="AC831" s="35"/>
      <c r="AD831" s="35"/>
      <c r="AE831" s="35"/>
      <c r="AR831" s="199" t="s">
        <v>254</v>
      </c>
      <c r="AT831" s="199" t="s">
        <v>158</v>
      </c>
      <c r="AU831" s="199" t="s">
        <v>90</v>
      </c>
      <c r="AY831" s="18" t="s">
        <v>155</v>
      </c>
      <c r="BE831" s="200">
        <f>IF(N831="základní",J831,0)</f>
        <v>0</v>
      </c>
      <c r="BF831" s="200">
        <f>IF(N831="snížená",J831,0)</f>
        <v>0</v>
      </c>
      <c r="BG831" s="200">
        <f>IF(N831="zákl. přenesená",J831,0)</f>
        <v>0</v>
      </c>
      <c r="BH831" s="200">
        <f>IF(N831="sníž. přenesená",J831,0)</f>
        <v>0</v>
      </c>
      <c r="BI831" s="200">
        <f>IF(N831="nulová",J831,0)</f>
        <v>0</v>
      </c>
      <c r="BJ831" s="18" t="s">
        <v>88</v>
      </c>
      <c r="BK831" s="200">
        <f>ROUND(I831*H831,2)</f>
        <v>0</v>
      </c>
      <c r="BL831" s="18" t="s">
        <v>254</v>
      </c>
      <c r="BM831" s="199" t="s">
        <v>823</v>
      </c>
    </row>
    <row r="832" spans="1:65" s="2" customFormat="1" ht="24.2" customHeight="1">
      <c r="A832" s="35"/>
      <c r="B832" s="36"/>
      <c r="C832" s="188" t="s">
        <v>824</v>
      </c>
      <c r="D832" s="188" t="s">
        <v>158</v>
      </c>
      <c r="E832" s="189" t="s">
        <v>825</v>
      </c>
      <c r="F832" s="190" t="s">
        <v>826</v>
      </c>
      <c r="G832" s="191" t="s">
        <v>521</v>
      </c>
      <c r="H832" s="245"/>
      <c r="I832" s="193"/>
      <c r="J832" s="194">
        <f>ROUND(I832*H832,2)</f>
        <v>0</v>
      </c>
      <c r="K832" s="190" t="s">
        <v>161</v>
      </c>
      <c r="L832" s="40"/>
      <c r="M832" s="195" t="s">
        <v>1</v>
      </c>
      <c r="N832" s="196" t="s">
        <v>45</v>
      </c>
      <c r="O832" s="72"/>
      <c r="P832" s="197">
        <f>O832*H832</f>
        <v>0</v>
      </c>
      <c r="Q832" s="197">
        <v>0</v>
      </c>
      <c r="R832" s="197">
        <f>Q832*H832</f>
        <v>0</v>
      </c>
      <c r="S832" s="197">
        <v>0</v>
      </c>
      <c r="T832" s="198">
        <f>S832*H832</f>
        <v>0</v>
      </c>
      <c r="U832" s="35"/>
      <c r="V832" s="35"/>
      <c r="W832" s="35"/>
      <c r="X832" s="35"/>
      <c r="Y832" s="35"/>
      <c r="Z832" s="35"/>
      <c r="AA832" s="35"/>
      <c r="AB832" s="35"/>
      <c r="AC832" s="35"/>
      <c r="AD832" s="35"/>
      <c r="AE832" s="35"/>
      <c r="AR832" s="199" t="s">
        <v>254</v>
      </c>
      <c r="AT832" s="199" t="s">
        <v>158</v>
      </c>
      <c r="AU832" s="199" t="s">
        <v>90</v>
      </c>
      <c r="AY832" s="18" t="s">
        <v>155</v>
      </c>
      <c r="BE832" s="200">
        <f>IF(N832="základní",J832,0)</f>
        <v>0</v>
      </c>
      <c r="BF832" s="200">
        <f>IF(N832="snížená",J832,0)</f>
        <v>0</v>
      </c>
      <c r="BG832" s="200">
        <f>IF(N832="zákl. přenesená",J832,0)</f>
        <v>0</v>
      </c>
      <c r="BH832" s="200">
        <f>IF(N832="sníž. přenesená",J832,0)</f>
        <v>0</v>
      </c>
      <c r="BI832" s="200">
        <f>IF(N832="nulová",J832,0)</f>
        <v>0</v>
      </c>
      <c r="BJ832" s="18" t="s">
        <v>88</v>
      </c>
      <c r="BK832" s="200">
        <f>ROUND(I832*H832,2)</f>
        <v>0</v>
      </c>
      <c r="BL832" s="18" t="s">
        <v>254</v>
      </c>
      <c r="BM832" s="199" t="s">
        <v>827</v>
      </c>
    </row>
    <row r="833" spans="1:65" s="12" customFormat="1" ht="22.9" customHeight="1">
      <c r="B833" s="172"/>
      <c r="C833" s="173"/>
      <c r="D833" s="174" t="s">
        <v>79</v>
      </c>
      <c r="E833" s="186" t="s">
        <v>828</v>
      </c>
      <c r="F833" s="186" t="s">
        <v>829</v>
      </c>
      <c r="G833" s="173"/>
      <c r="H833" s="173"/>
      <c r="I833" s="176"/>
      <c r="J833" s="187">
        <f>BK833</f>
        <v>0</v>
      </c>
      <c r="K833" s="173"/>
      <c r="L833" s="178"/>
      <c r="M833" s="179"/>
      <c r="N833" s="180"/>
      <c r="O833" s="180"/>
      <c r="P833" s="181">
        <f>SUM(P834:P847)</f>
        <v>0</v>
      </c>
      <c r="Q833" s="180"/>
      <c r="R833" s="181">
        <f>SUM(R834:R847)</f>
        <v>1.1564159999999999</v>
      </c>
      <c r="S833" s="180"/>
      <c r="T833" s="182">
        <f>SUM(T834:T847)</f>
        <v>0</v>
      </c>
      <c r="AR833" s="183" t="s">
        <v>90</v>
      </c>
      <c r="AT833" s="184" t="s">
        <v>79</v>
      </c>
      <c r="AU833" s="184" t="s">
        <v>88</v>
      </c>
      <c r="AY833" s="183" t="s">
        <v>155</v>
      </c>
      <c r="BK833" s="185">
        <f>SUM(BK834:BK847)</f>
        <v>0</v>
      </c>
    </row>
    <row r="834" spans="1:65" s="2" customFormat="1" ht="24.2" customHeight="1">
      <c r="A834" s="35"/>
      <c r="B834" s="36"/>
      <c r="C834" s="188" t="s">
        <v>830</v>
      </c>
      <c r="D834" s="188" t="s">
        <v>158</v>
      </c>
      <c r="E834" s="189" t="s">
        <v>831</v>
      </c>
      <c r="F834" s="190" t="s">
        <v>832</v>
      </c>
      <c r="G834" s="191" t="s">
        <v>102</v>
      </c>
      <c r="H834" s="192">
        <v>25.36</v>
      </c>
      <c r="I834" s="193"/>
      <c r="J834" s="194">
        <f>ROUND(I834*H834,2)</f>
        <v>0</v>
      </c>
      <c r="K834" s="190" t="s">
        <v>1</v>
      </c>
      <c r="L834" s="40"/>
      <c r="M834" s="195" t="s">
        <v>1</v>
      </c>
      <c r="N834" s="196" t="s">
        <v>45</v>
      </c>
      <c r="O834" s="72"/>
      <c r="P834" s="197">
        <f>O834*H834</f>
        <v>0</v>
      </c>
      <c r="Q834" s="197">
        <v>4.3999999999999997E-2</v>
      </c>
      <c r="R834" s="197">
        <f>Q834*H834</f>
        <v>1.1158399999999999</v>
      </c>
      <c r="S834" s="197">
        <v>0</v>
      </c>
      <c r="T834" s="198">
        <f>S834*H834</f>
        <v>0</v>
      </c>
      <c r="U834" s="35"/>
      <c r="V834" s="35"/>
      <c r="W834" s="35"/>
      <c r="X834" s="35"/>
      <c r="Y834" s="35"/>
      <c r="Z834" s="35"/>
      <c r="AA834" s="35"/>
      <c r="AB834" s="35"/>
      <c r="AC834" s="35"/>
      <c r="AD834" s="35"/>
      <c r="AE834" s="35"/>
      <c r="AR834" s="199" t="s">
        <v>254</v>
      </c>
      <c r="AT834" s="199" t="s">
        <v>158</v>
      </c>
      <c r="AU834" s="199" t="s">
        <v>90</v>
      </c>
      <c r="AY834" s="18" t="s">
        <v>155</v>
      </c>
      <c r="BE834" s="200">
        <f>IF(N834="základní",J834,0)</f>
        <v>0</v>
      </c>
      <c r="BF834" s="200">
        <f>IF(N834="snížená",J834,0)</f>
        <v>0</v>
      </c>
      <c r="BG834" s="200">
        <f>IF(N834="zákl. přenesená",J834,0)</f>
        <v>0</v>
      </c>
      <c r="BH834" s="200">
        <f>IF(N834="sníž. přenesená",J834,0)</f>
        <v>0</v>
      </c>
      <c r="BI834" s="200">
        <f>IF(N834="nulová",J834,0)</f>
        <v>0</v>
      </c>
      <c r="BJ834" s="18" t="s">
        <v>88</v>
      </c>
      <c r="BK834" s="200">
        <f>ROUND(I834*H834,2)</f>
        <v>0</v>
      </c>
      <c r="BL834" s="18" t="s">
        <v>254</v>
      </c>
      <c r="BM834" s="199" t="s">
        <v>833</v>
      </c>
    </row>
    <row r="835" spans="1:65" s="13" customFormat="1" ht="11.25">
      <c r="B835" s="201"/>
      <c r="C835" s="202"/>
      <c r="D835" s="203" t="s">
        <v>164</v>
      </c>
      <c r="E835" s="204" t="s">
        <v>1</v>
      </c>
      <c r="F835" s="205" t="s">
        <v>165</v>
      </c>
      <c r="G835" s="202"/>
      <c r="H835" s="204" t="s">
        <v>1</v>
      </c>
      <c r="I835" s="206"/>
      <c r="J835" s="202"/>
      <c r="K835" s="202"/>
      <c r="L835" s="207"/>
      <c r="M835" s="208"/>
      <c r="N835" s="209"/>
      <c r="O835" s="209"/>
      <c r="P835" s="209"/>
      <c r="Q835" s="209"/>
      <c r="R835" s="209"/>
      <c r="S835" s="209"/>
      <c r="T835" s="210"/>
      <c r="AT835" s="211" t="s">
        <v>164</v>
      </c>
      <c r="AU835" s="211" t="s">
        <v>90</v>
      </c>
      <c r="AV835" s="13" t="s">
        <v>88</v>
      </c>
      <c r="AW835" s="13" t="s">
        <v>34</v>
      </c>
      <c r="AX835" s="13" t="s">
        <v>80</v>
      </c>
      <c r="AY835" s="211" t="s">
        <v>155</v>
      </c>
    </row>
    <row r="836" spans="1:65" s="13" customFormat="1" ht="11.25">
      <c r="B836" s="201"/>
      <c r="C836" s="202"/>
      <c r="D836" s="203" t="s">
        <v>164</v>
      </c>
      <c r="E836" s="204" t="s">
        <v>1</v>
      </c>
      <c r="F836" s="205" t="s">
        <v>225</v>
      </c>
      <c r="G836" s="202"/>
      <c r="H836" s="204" t="s">
        <v>1</v>
      </c>
      <c r="I836" s="206"/>
      <c r="J836" s="202"/>
      <c r="K836" s="202"/>
      <c r="L836" s="207"/>
      <c r="M836" s="208"/>
      <c r="N836" s="209"/>
      <c r="O836" s="209"/>
      <c r="P836" s="209"/>
      <c r="Q836" s="209"/>
      <c r="R836" s="209"/>
      <c r="S836" s="209"/>
      <c r="T836" s="210"/>
      <c r="AT836" s="211" t="s">
        <v>164</v>
      </c>
      <c r="AU836" s="211" t="s">
        <v>90</v>
      </c>
      <c r="AV836" s="13" t="s">
        <v>88</v>
      </c>
      <c r="AW836" s="13" t="s">
        <v>34</v>
      </c>
      <c r="AX836" s="13" t="s">
        <v>80</v>
      </c>
      <c r="AY836" s="211" t="s">
        <v>155</v>
      </c>
    </row>
    <row r="837" spans="1:65" s="13" customFormat="1" ht="11.25">
      <c r="B837" s="201"/>
      <c r="C837" s="202"/>
      <c r="D837" s="203" t="s">
        <v>164</v>
      </c>
      <c r="E837" s="204" t="s">
        <v>1</v>
      </c>
      <c r="F837" s="205" t="s">
        <v>227</v>
      </c>
      <c r="G837" s="202"/>
      <c r="H837" s="204" t="s">
        <v>1</v>
      </c>
      <c r="I837" s="206"/>
      <c r="J837" s="202"/>
      <c r="K837" s="202"/>
      <c r="L837" s="207"/>
      <c r="M837" s="208"/>
      <c r="N837" s="209"/>
      <c r="O837" s="209"/>
      <c r="P837" s="209"/>
      <c r="Q837" s="209"/>
      <c r="R837" s="209"/>
      <c r="S837" s="209"/>
      <c r="T837" s="210"/>
      <c r="AT837" s="211" t="s">
        <v>164</v>
      </c>
      <c r="AU837" s="211" t="s">
        <v>90</v>
      </c>
      <c r="AV837" s="13" t="s">
        <v>88</v>
      </c>
      <c r="AW837" s="13" t="s">
        <v>34</v>
      </c>
      <c r="AX837" s="13" t="s">
        <v>80</v>
      </c>
      <c r="AY837" s="211" t="s">
        <v>155</v>
      </c>
    </row>
    <row r="838" spans="1:65" s="14" customFormat="1" ht="11.25">
      <c r="B838" s="212"/>
      <c r="C838" s="213"/>
      <c r="D838" s="203" t="s">
        <v>164</v>
      </c>
      <c r="E838" s="214" t="s">
        <v>1</v>
      </c>
      <c r="F838" s="215" t="s">
        <v>233</v>
      </c>
      <c r="G838" s="213"/>
      <c r="H838" s="216">
        <v>25.36</v>
      </c>
      <c r="I838" s="217"/>
      <c r="J838" s="213"/>
      <c r="K838" s="213"/>
      <c r="L838" s="218"/>
      <c r="M838" s="219"/>
      <c r="N838" s="220"/>
      <c r="O838" s="220"/>
      <c r="P838" s="220"/>
      <c r="Q838" s="220"/>
      <c r="R838" s="220"/>
      <c r="S838" s="220"/>
      <c r="T838" s="221"/>
      <c r="AT838" s="222" t="s">
        <v>164</v>
      </c>
      <c r="AU838" s="222" t="s">
        <v>90</v>
      </c>
      <c r="AV838" s="14" t="s">
        <v>90</v>
      </c>
      <c r="AW838" s="14" t="s">
        <v>34</v>
      </c>
      <c r="AX838" s="14" t="s">
        <v>80</v>
      </c>
      <c r="AY838" s="222" t="s">
        <v>155</v>
      </c>
    </row>
    <row r="839" spans="1:65" s="15" customFormat="1" ht="11.25">
      <c r="B839" s="223"/>
      <c r="C839" s="224"/>
      <c r="D839" s="203" t="s">
        <v>164</v>
      </c>
      <c r="E839" s="225" t="s">
        <v>1</v>
      </c>
      <c r="F839" s="226" t="s">
        <v>171</v>
      </c>
      <c r="G839" s="224"/>
      <c r="H839" s="227">
        <v>25.36</v>
      </c>
      <c r="I839" s="228"/>
      <c r="J839" s="224"/>
      <c r="K839" s="224"/>
      <c r="L839" s="229"/>
      <c r="M839" s="230"/>
      <c r="N839" s="231"/>
      <c r="O839" s="231"/>
      <c r="P839" s="231"/>
      <c r="Q839" s="231"/>
      <c r="R839" s="231"/>
      <c r="S839" s="231"/>
      <c r="T839" s="232"/>
      <c r="AT839" s="233" t="s">
        <v>164</v>
      </c>
      <c r="AU839" s="233" t="s">
        <v>90</v>
      </c>
      <c r="AV839" s="15" t="s">
        <v>162</v>
      </c>
      <c r="AW839" s="15" t="s">
        <v>34</v>
      </c>
      <c r="AX839" s="15" t="s">
        <v>88</v>
      </c>
      <c r="AY839" s="233" t="s">
        <v>155</v>
      </c>
    </row>
    <row r="840" spans="1:65" s="2" customFormat="1" ht="24.2" customHeight="1">
      <c r="A840" s="35"/>
      <c r="B840" s="36"/>
      <c r="C840" s="188" t="s">
        <v>834</v>
      </c>
      <c r="D840" s="188" t="s">
        <v>158</v>
      </c>
      <c r="E840" s="189" t="s">
        <v>835</v>
      </c>
      <c r="F840" s="190" t="s">
        <v>836</v>
      </c>
      <c r="G840" s="191" t="s">
        <v>102</v>
      </c>
      <c r="H840" s="192">
        <v>25.36</v>
      </c>
      <c r="I840" s="193"/>
      <c r="J840" s="194">
        <f>ROUND(I840*H840,2)</f>
        <v>0</v>
      </c>
      <c r="K840" s="190" t="s">
        <v>1</v>
      </c>
      <c r="L840" s="40"/>
      <c r="M840" s="195" t="s">
        <v>1</v>
      </c>
      <c r="N840" s="196" t="s">
        <v>45</v>
      </c>
      <c r="O840" s="72"/>
      <c r="P840" s="197">
        <f>O840*H840</f>
        <v>0</v>
      </c>
      <c r="Q840" s="197">
        <v>1.6000000000000001E-3</v>
      </c>
      <c r="R840" s="197">
        <f>Q840*H840</f>
        <v>4.0576000000000001E-2</v>
      </c>
      <c r="S840" s="197">
        <v>0</v>
      </c>
      <c r="T840" s="198">
        <f>S840*H840</f>
        <v>0</v>
      </c>
      <c r="U840" s="35"/>
      <c r="V840" s="35"/>
      <c r="W840" s="35"/>
      <c r="X840" s="35"/>
      <c r="Y840" s="35"/>
      <c r="Z840" s="35"/>
      <c r="AA840" s="35"/>
      <c r="AB840" s="35"/>
      <c r="AC840" s="35"/>
      <c r="AD840" s="35"/>
      <c r="AE840" s="35"/>
      <c r="AR840" s="199" t="s">
        <v>254</v>
      </c>
      <c r="AT840" s="199" t="s">
        <v>158</v>
      </c>
      <c r="AU840" s="199" t="s">
        <v>90</v>
      </c>
      <c r="AY840" s="18" t="s">
        <v>155</v>
      </c>
      <c r="BE840" s="200">
        <f>IF(N840="základní",J840,0)</f>
        <v>0</v>
      </c>
      <c r="BF840" s="200">
        <f>IF(N840="snížená",J840,0)</f>
        <v>0</v>
      </c>
      <c r="BG840" s="200">
        <f>IF(N840="zákl. přenesená",J840,0)</f>
        <v>0</v>
      </c>
      <c r="BH840" s="200">
        <f>IF(N840="sníž. přenesená",J840,0)</f>
        <v>0</v>
      </c>
      <c r="BI840" s="200">
        <f>IF(N840="nulová",J840,0)</f>
        <v>0</v>
      </c>
      <c r="BJ840" s="18" t="s">
        <v>88</v>
      </c>
      <c r="BK840" s="200">
        <f>ROUND(I840*H840,2)</f>
        <v>0</v>
      </c>
      <c r="BL840" s="18" t="s">
        <v>254</v>
      </c>
      <c r="BM840" s="199" t="s">
        <v>837</v>
      </c>
    </row>
    <row r="841" spans="1:65" s="13" customFormat="1" ht="11.25">
      <c r="B841" s="201"/>
      <c r="C841" s="202"/>
      <c r="D841" s="203" t="s">
        <v>164</v>
      </c>
      <c r="E841" s="204" t="s">
        <v>1</v>
      </c>
      <c r="F841" s="205" t="s">
        <v>165</v>
      </c>
      <c r="G841" s="202"/>
      <c r="H841" s="204" t="s">
        <v>1</v>
      </c>
      <c r="I841" s="206"/>
      <c r="J841" s="202"/>
      <c r="K841" s="202"/>
      <c r="L841" s="207"/>
      <c r="M841" s="208"/>
      <c r="N841" s="209"/>
      <c r="O841" s="209"/>
      <c r="P841" s="209"/>
      <c r="Q841" s="209"/>
      <c r="R841" s="209"/>
      <c r="S841" s="209"/>
      <c r="T841" s="210"/>
      <c r="AT841" s="211" t="s">
        <v>164</v>
      </c>
      <c r="AU841" s="211" t="s">
        <v>90</v>
      </c>
      <c r="AV841" s="13" t="s">
        <v>88</v>
      </c>
      <c r="AW841" s="13" t="s">
        <v>34</v>
      </c>
      <c r="AX841" s="13" t="s">
        <v>80</v>
      </c>
      <c r="AY841" s="211" t="s">
        <v>155</v>
      </c>
    </row>
    <row r="842" spans="1:65" s="13" customFormat="1" ht="11.25">
      <c r="B842" s="201"/>
      <c r="C842" s="202"/>
      <c r="D842" s="203" t="s">
        <v>164</v>
      </c>
      <c r="E842" s="204" t="s">
        <v>1</v>
      </c>
      <c r="F842" s="205" t="s">
        <v>225</v>
      </c>
      <c r="G842" s="202"/>
      <c r="H842" s="204" t="s">
        <v>1</v>
      </c>
      <c r="I842" s="206"/>
      <c r="J842" s="202"/>
      <c r="K842" s="202"/>
      <c r="L842" s="207"/>
      <c r="M842" s="208"/>
      <c r="N842" s="209"/>
      <c r="O842" s="209"/>
      <c r="P842" s="209"/>
      <c r="Q842" s="209"/>
      <c r="R842" s="209"/>
      <c r="S842" s="209"/>
      <c r="T842" s="210"/>
      <c r="AT842" s="211" t="s">
        <v>164</v>
      </c>
      <c r="AU842" s="211" t="s">
        <v>90</v>
      </c>
      <c r="AV842" s="13" t="s">
        <v>88</v>
      </c>
      <c r="AW842" s="13" t="s">
        <v>34</v>
      </c>
      <c r="AX842" s="13" t="s">
        <v>80</v>
      </c>
      <c r="AY842" s="211" t="s">
        <v>155</v>
      </c>
    </row>
    <row r="843" spans="1:65" s="13" customFormat="1" ht="11.25">
      <c r="B843" s="201"/>
      <c r="C843" s="202"/>
      <c r="D843" s="203" t="s">
        <v>164</v>
      </c>
      <c r="E843" s="204" t="s">
        <v>1</v>
      </c>
      <c r="F843" s="205" t="s">
        <v>227</v>
      </c>
      <c r="G843" s="202"/>
      <c r="H843" s="204" t="s">
        <v>1</v>
      </c>
      <c r="I843" s="206"/>
      <c r="J843" s="202"/>
      <c r="K843" s="202"/>
      <c r="L843" s="207"/>
      <c r="M843" s="208"/>
      <c r="N843" s="209"/>
      <c r="O843" s="209"/>
      <c r="P843" s="209"/>
      <c r="Q843" s="209"/>
      <c r="R843" s="209"/>
      <c r="S843" s="209"/>
      <c r="T843" s="210"/>
      <c r="AT843" s="211" t="s">
        <v>164</v>
      </c>
      <c r="AU843" s="211" t="s">
        <v>90</v>
      </c>
      <c r="AV843" s="13" t="s">
        <v>88</v>
      </c>
      <c r="AW843" s="13" t="s">
        <v>34</v>
      </c>
      <c r="AX843" s="13" t="s">
        <v>80</v>
      </c>
      <c r="AY843" s="211" t="s">
        <v>155</v>
      </c>
    </row>
    <row r="844" spans="1:65" s="14" customFormat="1" ht="11.25">
      <c r="B844" s="212"/>
      <c r="C844" s="213"/>
      <c r="D844" s="203" t="s">
        <v>164</v>
      </c>
      <c r="E844" s="214" t="s">
        <v>1</v>
      </c>
      <c r="F844" s="215" t="s">
        <v>233</v>
      </c>
      <c r="G844" s="213"/>
      <c r="H844" s="216">
        <v>25.36</v>
      </c>
      <c r="I844" s="217"/>
      <c r="J844" s="213"/>
      <c r="K844" s="213"/>
      <c r="L844" s="218"/>
      <c r="M844" s="219"/>
      <c r="N844" s="220"/>
      <c r="O844" s="220"/>
      <c r="P844" s="220"/>
      <c r="Q844" s="220"/>
      <c r="R844" s="220"/>
      <c r="S844" s="220"/>
      <c r="T844" s="221"/>
      <c r="AT844" s="222" t="s">
        <v>164</v>
      </c>
      <c r="AU844" s="222" t="s">
        <v>90</v>
      </c>
      <c r="AV844" s="14" t="s">
        <v>90</v>
      </c>
      <c r="AW844" s="14" t="s">
        <v>34</v>
      </c>
      <c r="AX844" s="14" t="s">
        <v>80</v>
      </c>
      <c r="AY844" s="222" t="s">
        <v>155</v>
      </c>
    </row>
    <row r="845" spans="1:65" s="15" customFormat="1" ht="11.25">
      <c r="B845" s="223"/>
      <c r="C845" s="224"/>
      <c r="D845" s="203" t="s">
        <v>164</v>
      </c>
      <c r="E845" s="225" t="s">
        <v>1</v>
      </c>
      <c r="F845" s="226" t="s">
        <v>171</v>
      </c>
      <c r="G845" s="224"/>
      <c r="H845" s="227">
        <v>25.36</v>
      </c>
      <c r="I845" s="228"/>
      <c r="J845" s="224"/>
      <c r="K845" s="224"/>
      <c r="L845" s="229"/>
      <c r="M845" s="230"/>
      <c r="N845" s="231"/>
      <c r="O845" s="231"/>
      <c r="P845" s="231"/>
      <c r="Q845" s="231"/>
      <c r="R845" s="231"/>
      <c r="S845" s="231"/>
      <c r="T845" s="232"/>
      <c r="AT845" s="233" t="s">
        <v>164</v>
      </c>
      <c r="AU845" s="233" t="s">
        <v>90</v>
      </c>
      <c r="AV845" s="15" t="s">
        <v>162</v>
      </c>
      <c r="AW845" s="15" t="s">
        <v>34</v>
      </c>
      <c r="AX845" s="15" t="s">
        <v>88</v>
      </c>
      <c r="AY845" s="233" t="s">
        <v>155</v>
      </c>
    </row>
    <row r="846" spans="1:65" s="2" customFormat="1" ht="24.2" customHeight="1">
      <c r="A846" s="35"/>
      <c r="B846" s="36"/>
      <c r="C846" s="188" t="s">
        <v>838</v>
      </c>
      <c r="D846" s="188" t="s">
        <v>158</v>
      </c>
      <c r="E846" s="189" t="s">
        <v>839</v>
      </c>
      <c r="F846" s="190" t="s">
        <v>840</v>
      </c>
      <c r="G846" s="191" t="s">
        <v>521</v>
      </c>
      <c r="H846" s="245"/>
      <c r="I846" s="193"/>
      <c r="J846" s="194">
        <f>ROUND(I846*H846,2)</f>
        <v>0</v>
      </c>
      <c r="K846" s="190" t="s">
        <v>161</v>
      </c>
      <c r="L846" s="40"/>
      <c r="M846" s="195" t="s">
        <v>1</v>
      </c>
      <c r="N846" s="196" t="s">
        <v>45</v>
      </c>
      <c r="O846" s="72"/>
      <c r="P846" s="197">
        <f>O846*H846</f>
        <v>0</v>
      </c>
      <c r="Q846" s="197">
        <v>0</v>
      </c>
      <c r="R846" s="197">
        <f>Q846*H846</f>
        <v>0</v>
      </c>
      <c r="S846" s="197">
        <v>0</v>
      </c>
      <c r="T846" s="198">
        <f>S846*H846</f>
        <v>0</v>
      </c>
      <c r="U846" s="35"/>
      <c r="V846" s="35"/>
      <c r="W846" s="35"/>
      <c r="X846" s="35"/>
      <c r="Y846" s="35"/>
      <c r="Z846" s="35"/>
      <c r="AA846" s="35"/>
      <c r="AB846" s="35"/>
      <c r="AC846" s="35"/>
      <c r="AD846" s="35"/>
      <c r="AE846" s="35"/>
      <c r="AR846" s="199" t="s">
        <v>254</v>
      </c>
      <c r="AT846" s="199" t="s">
        <v>158</v>
      </c>
      <c r="AU846" s="199" t="s">
        <v>90</v>
      </c>
      <c r="AY846" s="18" t="s">
        <v>155</v>
      </c>
      <c r="BE846" s="200">
        <f>IF(N846="základní",J846,0)</f>
        <v>0</v>
      </c>
      <c r="BF846" s="200">
        <f>IF(N846="snížená",J846,0)</f>
        <v>0</v>
      </c>
      <c r="BG846" s="200">
        <f>IF(N846="zákl. přenesená",J846,0)</f>
        <v>0</v>
      </c>
      <c r="BH846" s="200">
        <f>IF(N846="sníž. přenesená",J846,0)</f>
        <v>0</v>
      </c>
      <c r="BI846" s="200">
        <f>IF(N846="nulová",J846,0)</f>
        <v>0</v>
      </c>
      <c r="BJ846" s="18" t="s">
        <v>88</v>
      </c>
      <c r="BK846" s="200">
        <f>ROUND(I846*H846,2)</f>
        <v>0</v>
      </c>
      <c r="BL846" s="18" t="s">
        <v>254</v>
      </c>
      <c r="BM846" s="199" t="s">
        <v>841</v>
      </c>
    </row>
    <row r="847" spans="1:65" s="2" customFormat="1" ht="24.2" customHeight="1">
      <c r="A847" s="35"/>
      <c r="B847" s="36"/>
      <c r="C847" s="188" t="s">
        <v>842</v>
      </c>
      <c r="D847" s="188" t="s">
        <v>158</v>
      </c>
      <c r="E847" s="189" t="s">
        <v>843</v>
      </c>
      <c r="F847" s="190" t="s">
        <v>844</v>
      </c>
      <c r="G847" s="191" t="s">
        <v>521</v>
      </c>
      <c r="H847" s="245"/>
      <c r="I847" s="193"/>
      <c r="J847" s="194">
        <f>ROUND(I847*H847,2)</f>
        <v>0</v>
      </c>
      <c r="K847" s="190" t="s">
        <v>161</v>
      </c>
      <c r="L847" s="40"/>
      <c r="M847" s="195" t="s">
        <v>1</v>
      </c>
      <c r="N847" s="196" t="s">
        <v>45</v>
      </c>
      <c r="O847" s="72"/>
      <c r="P847" s="197">
        <f>O847*H847</f>
        <v>0</v>
      </c>
      <c r="Q847" s="197">
        <v>0</v>
      </c>
      <c r="R847" s="197">
        <f>Q847*H847</f>
        <v>0</v>
      </c>
      <c r="S847" s="197">
        <v>0</v>
      </c>
      <c r="T847" s="198">
        <f>S847*H847</f>
        <v>0</v>
      </c>
      <c r="U847" s="35"/>
      <c r="V847" s="35"/>
      <c r="W847" s="35"/>
      <c r="X847" s="35"/>
      <c r="Y847" s="35"/>
      <c r="Z847" s="35"/>
      <c r="AA847" s="35"/>
      <c r="AB847" s="35"/>
      <c r="AC847" s="35"/>
      <c r="AD847" s="35"/>
      <c r="AE847" s="35"/>
      <c r="AR847" s="199" t="s">
        <v>254</v>
      </c>
      <c r="AT847" s="199" t="s">
        <v>158</v>
      </c>
      <c r="AU847" s="199" t="s">
        <v>90</v>
      </c>
      <c r="AY847" s="18" t="s">
        <v>155</v>
      </c>
      <c r="BE847" s="200">
        <f>IF(N847="základní",J847,0)</f>
        <v>0</v>
      </c>
      <c r="BF847" s="200">
        <f>IF(N847="snížená",J847,0)</f>
        <v>0</v>
      </c>
      <c r="BG847" s="200">
        <f>IF(N847="zákl. přenesená",J847,0)</f>
        <v>0</v>
      </c>
      <c r="BH847" s="200">
        <f>IF(N847="sníž. přenesená",J847,0)</f>
        <v>0</v>
      </c>
      <c r="BI847" s="200">
        <f>IF(N847="nulová",J847,0)</f>
        <v>0</v>
      </c>
      <c r="BJ847" s="18" t="s">
        <v>88</v>
      </c>
      <c r="BK847" s="200">
        <f>ROUND(I847*H847,2)</f>
        <v>0</v>
      </c>
      <c r="BL847" s="18" t="s">
        <v>254</v>
      </c>
      <c r="BM847" s="199" t="s">
        <v>845</v>
      </c>
    </row>
    <row r="848" spans="1:65" s="12" customFormat="1" ht="22.9" customHeight="1">
      <c r="B848" s="172"/>
      <c r="C848" s="173"/>
      <c r="D848" s="174" t="s">
        <v>79</v>
      </c>
      <c r="E848" s="186" t="s">
        <v>846</v>
      </c>
      <c r="F848" s="186" t="s">
        <v>847</v>
      </c>
      <c r="G848" s="173"/>
      <c r="H848" s="173"/>
      <c r="I848" s="176"/>
      <c r="J848" s="187">
        <f>BK848</f>
        <v>0</v>
      </c>
      <c r="K848" s="173"/>
      <c r="L848" s="178"/>
      <c r="M848" s="179"/>
      <c r="N848" s="180"/>
      <c r="O848" s="180"/>
      <c r="P848" s="181">
        <f>SUM(P849:P911)</f>
        <v>0</v>
      </c>
      <c r="Q848" s="180"/>
      <c r="R848" s="181">
        <f>SUM(R849:R911)</f>
        <v>0.14180579999999998</v>
      </c>
      <c r="S848" s="180"/>
      <c r="T848" s="182">
        <f>SUM(T849:T911)</f>
        <v>0</v>
      </c>
      <c r="AR848" s="183" t="s">
        <v>90</v>
      </c>
      <c r="AT848" s="184" t="s">
        <v>79</v>
      </c>
      <c r="AU848" s="184" t="s">
        <v>88</v>
      </c>
      <c r="AY848" s="183" t="s">
        <v>155</v>
      </c>
      <c r="BK848" s="185">
        <f>SUM(BK849:BK911)</f>
        <v>0</v>
      </c>
    </row>
    <row r="849" spans="1:65" s="2" customFormat="1" ht="24.2" customHeight="1">
      <c r="A849" s="35"/>
      <c r="B849" s="36"/>
      <c r="C849" s="188" t="s">
        <v>848</v>
      </c>
      <c r="D849" s="188" t="s">
        <v>158</v>
      </c>
      <c r="E849" s="189" t="s">
        <v>849</v>
      </c>
      <c r="F849" s="190" t="s">
        <v>850</v>
      </c>
      <c r="G849" s="191" t="s">
        <v>102</v>
      </c>
      <c r="H849" s="192">
        <v>5.7089999999999996</v>
      </c>
      <c r="I849" s="193"/>
      <c r="J849" s="194">
        <f>ROUND(I849*H849,2)</f>
        <v>0</v>
      </c>
      <c r="K849" s="190" t="s">
        <v>161</v>
      </c>
      <c r="L849" s="40"/>
      <c r="M849" s="195" t="s">
        <v>1</v>
      </c>
      <c r="N849" s="196" t="s">
        <v>45</v>
      </c>
      <c r="O849" s="72"/>
      <c r="P849" s="197">
        <f>O849*H849</f>
        <v>0</v>
      </c>
      <c r="Q849" s="197">
        <v>2.0000000000000002E-5</v>
      </c>
      <c r="R849" s="197">
        <f>Q849*H849</f>
        <v>1.1418000000000001E-4</v>
      </c>
      <c r="S849" s="197">
        <v>0</v>
      </c>
      <c r="T849" s="198">
        <f>S849*H849</f>
        <v>0</v>
      </c>
      <c r="U849" s="35"/>
      <c r="V849" s="35"/>
      <c r="W849" s="35"/>
      <c r="X849" s="35"/>
      <c r="Y849" s="35"/>
      <c r="Z849" s="35"/>
      <c r="AA849" s="35"/>
      <c r="AB849" s="35"/>
      <c r="AC849" s="35"/>
      <c r="AD849" s="35"/>
      <c r="AE849" s="35"/>
      <c r="AR849" s="199" t="s">
        <v>254</v>
      </c>
      <c r="AT849" s="199" t="s">
        <v>158</v>
      </c>
      <c r="AU849" s="199" t="s">
        <v>90</v>
      </c>
      <c r="AY849" s="18" t="s">
        <v>155</v>
      </c>
      <c r="BE849" s="200">
        <f>IF(N849="základní",J849,0)</f>
        <v>0</v>
      </c>
      <c r="BF849" s="200">
        <f>IF(N849="snížená",J849,0)</f>
        <v>0</v>
      </c>
      <c r="BG849" s="200">
        <f>IF(N849="zákl. přenesená",J849,0)</f>
        <v>0</v>
      </c>
      <c r="BH849" s="200">
        <f>IF(N849="sníž. přenesená",J849,0)</f>
        <v>0</v>
      </c>
      <c r="BI849" s="200">
        <f>IF(N849="nulová",J849,0)</f>
        <v>0</v>
      </c>
      <c r="BJ849" s="18" t="s">
        <v>88</v>
      </c>
      <c r="BK849" s="200">
        <f>ROUND(I849*H849,2)</f>
        <v>0</v>
      </c>
      <c r="BL849" s="18" t="s">
        <v>254</v>
      </c>
      <c r="BM849" s="199" t="s">
        <v>851</v>
      </c>
    </row>
    <row r="850" spans="1:65" s="13" customFormat="1" ht="11.25">
      <c r="B850" s="201"/>
      <c r="C850" s="202"/>
      <c r="D850" s="203" t="s">
        <v>164</v>
      </c>
      <c r="E850" s="204" t="s">
        <v>1</v>
      </c>
      <c r="F850" s="205" t="s">
        <v>165</v>
      </c>
      <c r="G850" s="202"/>
      <c r="H850" s="204" t="s">
        <v>1</v>
      </c>
      <c r="I850" s="206"/>
      <c r="J850" s="202"/>
      <c r="K850" s="202"/>
      <c r="L850" s="207"/>
      <c r="M850" s="208"/>
      <c r="N850" s="209"/>
      <c r="O850" s="209"/>
      <c r="P850" s="209"/>
      <c r="Q850" s="209"/>
      <c r="R850" s="209"/>
      <c r="S850" s="209"/>
      <c r="T850" s="210"/>
      <c r="AT850" s="211" t="s">
        <v>164</v>
      </c>
      <c r="AU850" s="211" t="s">
        <v>90</v>
      </c>
      <c r="AV850" s="13" t="s">
        <v>88</v>
      </c>
      <c r="AW850" s="13" t="s">
        <v>34</v>
      </c>
      <c r="AX850" s="13" t="s">
        <v>80</v>
      </c>
      <c r="AY850" s="211" t="s">
        <v>155</v>
      </c>
    </row>
    <row r="851" spans="1:65" s="13" customFormat="1" ht="11.25">
      <c r="B851" s="201"/>
      <c r="C851" s="202"/>
      <c r="D851" s="203" t="s">
        <v>164</v>
      </c>
      <c r="E851" s="204" t="s">
        <v>1</v>
      </c>
      <c r="F851" s="205" t="s">
        <v>781</v>
      </c>
      <c r="G851" s="202"/>
      <c r="H851" s="204" t="s">
        <v>1</v>
      </c>
      <c r="I851" s="206"/>
      <c r="J851" s="202"/>
      <c r="K851" s="202"/>
      <c r="L851" s="207"/>
      <c r="M851" s="208"/>
      <c r="N851" s="209"/>
      <c r="O851" s="209"/>
      <c r="P851" s="209"/>
      <c r="Q851" s="209"/>
      <c r="R851" s="209"/>
      <c r="S851" s="209"/>
      <c r="T851" s="210"/>
      <c r="AT851" s="211" t="s">
        <v>164</v>
      </c>
      <c r="AU851" s="211" t="s">
        <v>90</v>
      </c>
      <c r="AV851" s="13" t="s">
        <v>88</v>
      </c>
      <c r="AW851" s="13" t="s">
        <v>34</v>
      </c>
      <c r="AX851" s="13" t="s">
        <v>80</v>
      </c>
      <c r="AY851" s="211" t="s">
        <v>155</v>
      </c>
    </row>
    <row r="852" spans="1:65" s="14" customFormat="1" ht="11.25">
      <c r="B852" s="212"/>
      <c r="C852" s="213"/>
      <c r="D852" s="203" t="s">
        <v>164</v>
      </c>
      <c r="E852" s="214" t="s">
        <v>1</v>
      </c>
      <c r="F852" s="215" t="s">
        <v>852</v>
      </c>
      <c r="G852" s="213"/>
      <c r="H852" s="216">
        <v>1.575</v>
      </c>
      <c r="I852" s="217"/>
      <c r="J852" s="213"/>
      <c r="K852" s="213"/>
      <c r="L852" s="218"/>
      <c r="M852" s="219"/>
      <c r="N852" s="220"/>
      <c r="O852" s="220"/>
      <c r="P852" s="220"/>
      <c r="Q852" s="220"/>
      <c r="R852" s="220"/>
      <c r="S852" s="220"/>
      <c r="T852" s="221"/>
      <c r="AT852" s="222" t="s">
        <v>164</v>
      </c>
      <c r="AU852" s="222" t="s">
        <v>90</v>
      </c>
      <c r="AV852" s="14" t="s">
        <v>90</v>
      </c>
      <c r="AW852" s="14" t="s">
        <v>34</v>
      </c>
      <c r="AX852" s="14" t="s">
        <v>80</v>
      </c>
      <c r="AY852" s="222" t="s">
        <v>155</v>
      </c>
    </row>
    <row r="853" spans="1:65" s="14" customFormat="1" ht="11.25">
      <c r="B853" s="212"/>
      <c r="C853" s="213"/>
      <c r="D853" s="203" t="s">
        <v>164</v>
      </c>
      <c r="E853" s="214" t="s">
        <v>1</v>
      </c>
      <c r="F853" s="215" t="s">
        <v>853</v>
      </c>
      <c r="G853" s="213"/>
      <c r="H853" s="216">
        <v>2.1030000000000002</v>
      </c>
      <c r="I853" s="217"/>
      <c r="J853" s="213"/>
      <c r="K853" s="213"/>
      <c r="L853" s="218"/>
      <c r="M853" s="219"/>
      <c r="N853" s="220"/>
      <c r="O853" s="220"/>
      <c r="P853" s="220"/>
      <c r="Q853" s="220"/>
      <c r="R853" s="220"/>
      <c r="S853" s="220"/>
      <c r="T853" s="221"/>
      <c r="AT853" s="222" t="s">
        <v>164</v>
      </c>
      <c r="AU853" s="222" t="s">
        <v>90</v>
      </c>
      <c r="AV853" s="14" t="s">
        <v>90</v>
      </c>
      <c r="AW853" s="14" t="s">
        <v>34</v>
      </c>
      <c r="AX853" s="14" t="s">
        <v>80</v>
      </c>
      <c r="AY853" s="222" t="s">
        <v>155</v>
      </c>
    </row>
    <row r="854" spans="1:65" s="14" customFormat="1" ht="11.25">
      <c r="B854" s="212"/>
      <c r="C854" s="213"/>
      <c r="D854" s="203" t="s">
        <v>164</v>
      </c>
      <c r="E854" s="214" t="s">
        <v>1</v>
      </c>
      <c r="F854" s="215" t="s">
        <v>854</v>
      </c>
      <c r="G854" s="213"/>
      <c r="H854" s="216">
        <v>2.0310000000000001</v>
      </c>
      <c r="I854" s="217"/>
      <c r="J854" s="213"/>
      <c r="K854" s="213"/>
      <c r="L854" s="218"/>
      <c r="M854" s="219"/>
      <c r="N854" s="220"/>
      <c r="O854" s="220"/>
      <c r="P854" s="220"/>
      <c r="Q854" s="220"/>
      <c r="R854" s="220"/>
      <c r="S854" s="220"/>
      <c r="T854" s="221"/>
      <c r="AT854" s="222" t="s">
        <v>164</v>
      </c>
      <c r="AU854" s="222" t="s">
        <v>90</v>
      </c>
      <c r="AV854" s="14" t="s">
        <v>90</v>
      </c>
      <c r="AW854" s="14" t="s">
        <v>34</v>
      </c>
      <c r="AX854" s="14" t="s">
        <v>80</v>
      </c>
      <c r="AY854" s="222" t="s">
        <v>155</v>
      </c>
    </row>
    <row r="855" spans="1:65" s="15" customFormat="1" ht="11.25">
      <c r="B855" s="223"/>
      <c r="C855" s="224"/>
      <c r="D855" s="203" t="s">
        <v>164</v>
      </c>
      <c r="E855" s="225" t="s">
        <v>1</v>
      </c>
      <c r="F855" s="226" t="s">
        <v>171</v>
      </c>
      <c r="G855" s="224"/>
      <c r="H855" s="227">
        <v>5.7089999999999996</v>
      </c>
      <c r="I855" s="228"/>
      <c r="J855" s="224"/>
      <c r="K855" s="224"/>
      <c r="L855" s="229"/>
      <c r="M855" s="230"/>
      <c r="N855" s="231"/>
      <c r="O855" s="231"/>
      <c r="P855" s="231"/>
      <c r="Q855" s="231"/>
      <c r="R855" s="231"/>
      <c r="S855" s="231"/>
      <c r="T855" s="232"/>
      <c r="AT855" s="233" t="s">
        <v>164</v>
      </c>
      <c r="AU855" s="233" t="s">
        <v>90</v>
      </c>
      <c r="AV855" s="15" t="s">
        <v>162</v>
      </c>
      <c r="AW855" s="15" t="s">
        <v>34</v>
      </c>
      <c r="AX855" s="15" t="s">
        <v>88</v>
      </c>
      <c r="AY855" s="233" t="s">
        <v>155</v>
      </c>
    </row>
    <row r="856" spans="1:65" s="2" customFormat="1" ht="24.2" customHeight="1">
      <c r="A856" s="35"/>
      <c r="B856" s="36"/>
      <c r="C856" s="188" t="s">
        <v>855</v>
      </c>
      <c r="D856" s="188" t="s">
        <v>158</v>
      </c>
      <c r="E856" s="189" t="s">
        <v>856</v>
      </c>
      <c r="F856" s="190" t="s">
        <v>857</v>
      </c>
      <c r="G856" s="191" t="s">
        <v>102</v>
      </c>
      <c r="H856" s="192">
        <v>5.7089999999999996</v>
      </c>
      <c r="I856" s="193"/>
      <c r="J856" s="194">
        <f>ROUND(I856*H856,2)</f>
        <v>0</v>
      </c>
      <c r="K856" s="190" t="s">
        <v>161</v>
      </c>
      <c r="L856" s="40"/>
      <c r="M856" s="195" t="s">
        <v>1</v>
      </c>
      <c r="N856" s="196" t="s">
        <v>45</v>
      </c>
      <c r="O856" s="72"/>
      <c r="P856" s="197">
        <f>O856*H856</f>
        <v>0</v>
      </c>
      <c r="Q856" s="197">
        <v>0</v>
      </c>
      <c r="R856" s="197">
        <f>Q856*H856</f>
        <v>0</v>
      </c>
      <c r="S856" s="197">
        <v>0</v>
      </c>
      <c r="T856" s="198">
        <f>S856*H856</f>
        <v>0</v>
      </c>
      <c r="U856" s="35"/>
      <c r="V856" s="35"/>
      <c r="W856" s="35"/>
      <c r="X856" s="35"/>
      <c r="Y856" s="35"/>
      <c r="Z856" s="35"/>
      <c r="AA856" s="35"/>
      <c r="AB856" s="35"/>
      <c r="AC856" s="35"/>
      <c r="AD856" s="35"/>
      <c r="AE856" s="35"/>
      <c r="AR856" s="199" t="s">
        <v>254</v>
      </c>
      <c r="AT856" s="199" t="s">
        <v>158</v>
      </c>
      <c r="AU856" s="199" t="s">
        <v>90</v>
      </c>
      <c r="AY856" s="18" t="s">
        <v>155</v>
      </c>
      <c r="BE856" s="200">
        <f>IF(N856="základní",J856,0)</f>
        <v>0</v>
      </c>
      <c r="BF856" s="200">
        <f>IF(N856="snížená",J856,0)</f>
        <v>0</v>
      </c>
      <c r="BG856" s="200">
        <f>IF(N856="zákl. přenesená",J856,0)</f>
        <v>0</v>
      </c>
      <c r="BH856" s="200">
        <f>IF(N856="sníž. přenesená",J856,0)</f>
        <v>0</v>
      </c>
      <c r="BI856" s="200">
        <f>IF(N856="nulová",J856,0)</f>
        <v>0</v>
      </c>
      <c r="BJ856" s="18" t="s">
        <v>88</v>
      </c>
      <c r="BK856" s="200">
        <f>ROUND(I856*H856,2)</f>
        <v>0</v>
      </c>
      <c r="BL856" s="18" t="s">
        <v>254</v>
      </c>
      <c r="BM856" s="199" t="s">
        <v>858</v>
      </c>
    </row>
    <row r="857" spans="1:65" s="2" customFormat="1" ht="24.2" customHeight="1">
      <c r="A857" s="35"/>
      <c r="B857" s="36"/>
      <c r="C857" s="188" t="s">
        <v>859</v>
      </c>
      <c r="D857" s="188" t="s">
        <v>158</v>
      </c>
      <c r="E857" s="189" t="s">
        <v>860</v>
      </c>
      <c r="F857" s="190" t="s">
        <v>861</v>
      </c>
      <c r="G857" s="191" t="s">
        <v>102</v>
      </c>
      <c r="H857" s="192">
        <v>5.7089999999999996</v>
      </c>
      <c r="I857" s="193"/>
      <c r="J857" s="194">
        <f>ROUND(I857*H857,2)</f>
        <v>0</v>
      </c>
      <c r="K857" s="190" t="s">
        <v>161</v>
      </c>
      <c r="L857" s="40"/>
      <c r="M857" s="195" t="s">
        <v>1</v>
      </c>
      <c r="N857" s="196" t="s">
        <v>45</v>
      </c>
      <c r="O857" s="72"/>
      <c r="P857" s="197">
        <f>O857*H857</f>
        <v>0</v>
      </c>
      <c r="Q857" s="197">
        <v>0</v>
      </c>
      <c r="R857" s="197">
        <f>Q857*H857</f>
        <v>0</v>
      </c>
      <c r="S857" s="197">
        <v>0</v>
      </c>
      <c r="T857" s="198">
        <f>S857*H857</f>
        <v>0</v>
      </c>
      <c r="U857" s="35"/>
      <c r="V857" s="35"/>
      <c r="W857" s="35"/>
      <c r="X857" s="35"/>
      <c r="Y857" s="35"/>
      <c r="Z857" s="35"/>
      <c r="AA857" s="35"/>
      <c r="AB857" s="35"/>
      <c r="AC857" s="35"/>
      <c r="AD857" s="35"/>
      <c r="AE857" s="35"/>
      <c r="AR857" s="199" t="s">
        <v>254</v>
      </c>
      <c r="AT857" s="199" t="s">
        <v>158</v>
      </c>
      <c r="AU857" s="199" t="s">
        <v>90</v>
      </c>
      <c r="AY857" s="18" t="s">
        <v>155</v>
      </c>
      <c r="BE857" s="200">
        <f>IF(N857="základní",J857,0)</f>
        <v>0</v>
      </c>
      <c r="BF857" s="200">
        <f>IF(N857="snížená",J857,0)</f>
        <v>0</v>
      </c>
      <c r="BG857" s="200">
        <f>IF(N857="zákl. přenesená",J857,0)</f>
        <v>0</v>
      </c>
      <c r="BH857" s="200">
        <f>IF(N857="sníž. přenesená",J857,0)</f>
        <v>0</v>
      </c>
      <c r="BI857" s="200">
        <f>IF(N857="nulová",J857,0)</f>
        <v>0</v>
      </c>
      <c r="BJ857" s="18" t="s">
        <v>88</v>
      </c>
      <c r="BK857" s="200">
        <f>ROUND(I857*H857,2)</f>
        <v>0</v>
      </c>
      <c r="BL857" s="18" t="s">
        <v>254</v>
      </c>
      <c r="BM857" s="199" t="s">
        <v>862</v>
      </c>
    </row>
    <row r="858" spans="1:65" s="2" customFormat="1" ht="24.2" customHeight="1">
      <c r="A858" s="35"/>
      <c r="B858" s="36"/>
      <c r="C858" s="188" t="s">
        <v>863</v>
      </c>
      <c r="D858" s="188" t="s">
        <v>158</v>
      </c>
      <c r="E858" s="189" t="s">
        <v>864</v>
      </c>
      <c r="F858" s="190" t="s">
        <v>865</v>
      </c>
      <c r="G858" s="191" t="s">
        <v>102</v>
      </c>
      <c r="H858" s="192">
        <v>28.448</v>
      </c>
      <c r="I858" s="193"/>
      <c r="J858" s="194">
        <f>ROUND(I858*H858,2)</f>
        <v>0</v>
      </c>
      <c r="K858" s="190" t="s">
        <v>1</v>
      </c>
      <c r="L858" s="40"/>
      <c r="M858" s="195" t="s">
        <v>1</v>
      </c>
      <c r="N858" s="196" t="s">
        <v>45</v>
      </c>
      <c r="O858" s="72"/>
      <c r="P858" s="197">
        <f>O858*H858</f>
        <v>0</v>
      </c>
      <c r="Q858" s="197">
        <v>3.5E-4</v>
      </c>
      <c r="R858" s="197">
        <f>Q858*H858</f>
        <v>9.9568E-3</v>
      </c>
      <c r="S858" s="197">
        <v>0</v>
      </c>
      <c r="T858" s="198">
        <f>S858*H858</f>
        <v>0</v>
      </c>
      <c r="U858" s="35"/>
      <c r="V858" s="35"/>
      <c r="W858" s="35"/>
      <c r="X858" s="35"/>
      <c r="Y858" s="35"/>
      <c r="Z858" s="35"/>
      <c r="AA858" s="35"/>
      <c r="AB858" s="35"/>
      <c r="AC858" s="35"/>
      <c r="AD858" s="35"/>
      <c r="AE858" s="35"/>
      <c r="AR858" s="199" t="s">
        <v>254</v>
      </c>
      <c r="AT858" s="199" t="s">
        <v>158</v>
      </c>
      <c r="AU858" s="199" t="s">
        <v>90</v>
      </c>
      <c r="AY858" s="18" t="s">
        <v>155</v>
      </c>
      <c r="BE858" s="200">
        <f>IF(N858="základní",J858,0)</f>
        <v>0</v>
      </c>
      <c r="BF858" s="200">
        <f>IF(N858="snížená",J858,0)</f>
        <v>0</v>
      </c>
      <c r="BG858" s="200">
        <f>IF(N858="zákl. přenesená",J858,0)</f>
        <v>0</v>
      </c>
      <c r="BH858" s="200">
        <f>IF(N858="sníž. přenesená",J858,0)</f>
        <v>0</v>
      </c>
      <c r="BI858" s="200">
        <f>IF(N858="nulová",J858,0)</f>
        <v>0</v>
      </c>
      <c r="BJ858" s="18" t="s">
        <v>88</v>
      </c>
      <c r="BK858" s="200">
        <f>ROUND(I858*H858,2)</f>
        <v>0</v>
      </c>
      <c r="BL858" s="18" t="s">
        <v>254</v>
      </c>
      <c r="BM858" s="199" t="s">
        <v>866</v>
      </c>
    </row>
    <row r="859" spans="1:65" s="13" customFormat="1" ht="11.25">
      <c r="B859" s="201"/>
      <c r="C859" s="202"/>
      <c r="D859" s="203" t="s">
        <v>164</v>
      </c>
      <c r="E859" s="204" t="s">
        <v>1</v>
      </c>
      <c r="F859" s="205" t="s">
        <v>631</v>
      </c>
      <c r="G859" s="202"/>
      <c r="H859" s="204" t="s">
        <v>1</v>
      </c>
      <c r="I859" s="206"/>
      <c r="J859" s="202"/>
      <c r="K859" s="202"/>
      <c r="L859" s="207"/>
      <c r="M859" s="208"/>
      <c r="N859" s="209"/>
      <c r="O859" s="209"/>
      <c r="P859" s="209"/>
      <c r="Q859" s="209"/>
      <c r="R859" s="209"/>
      <c r="S859" s="209"/>
      <c r="T859" s="210"/>
      <c r="AT859" s="211" t="s">
        <v>164</v>
      </c>
      <c r="AU859" s="211" t="s">
        <v>90</v>
      </c>
      <c r="AV859" s="13" t="s">
        <v>88</v>
      </c>
      <c r="AW859" s="13" t="s">
        <v>34</v>
      </c>
      <c r="AX859" s="13" t="s">
        <v>80</v>
      </c>
      <c r="AY859" s="211" t="s">
        <v>155</v>
      </c>
    </row>
    <row r="860" spans="1:65" s="14" customFormat="1" ht="11.25">
      <c r="B860" s="212"/>
      <c r="C860" s="213"/>
      <c r="D860" s="203" t="s">
        <v>164</v>
      </c>
      <c r="E860" s="214" t="s">
        <v>1</v>
      </c>
      <c r="F860" s="215" t="s">
        <v>867</v>
      </c>
      <c r="G860" s="213"/>
      <c r="H860" s="216">
        <v>28.448</v>
      </c>
      <c r="I860" s="217"/>
      <c r="J860" s="213"/>
      <c r="K860" s="213"/>
      <c r="L860" s="218"/>
      <c r="M860" s="219"/>
      <c r="N860" s="220"/>
      <c r="O860" s="220"/>
      <c r="P860" s="220"/>
      <c r="Q860" s="220"/>
      <c r="R860" s="220"/>
      <c r="S860" s="220"/>
      <c r="T860" s="221"/>
      <c r="AT860" s="222" t="s">
        <v>164</v>
      </c>
      <c r="AU860" s="222" t="s">
        <v>90</v>
      </c>
      <c r="AV860" s="14" t="s">
        <v>90</v>
      </c>
      <c r="AW860" s="14" t="s">
        <v>34</v>
      </c>
      <c r="AX860" s="14" t="s">
        <v>80</v>
      </c>
      <c r="AY860" s="222" t="s">
        <v>155</v>
      </c>
    </row>
    <row r="861" spans="1:65" s="15" customFormat="1" ht="11.25">
      <c r="B861" s="223"/>
      <c r="C861" s="224"/>
      <c r="D861" s="203" t="s">
        <v>164</v>
      </c>
      <c r="E861" s="225" t="s">
        <v>1</v>
      </c>
      <c r="F861" s="226" t="s">
        <v>171</v>
      </c>
      <c r="G861" s="224"/>
      <c r="H861" s="227">
        <v>28.448</v>
      </c>
      <c r="I861" s="228"/>
      <c r="J861" s="224"/>
      <c r="K861" s="224"/>
      <c r="L861" s="229"/>
      <c r="M861" s="230"/>
      <c r="N861" s="231"/>
      <c r="O861" s="231"/>
      <c r="P861" s="231"/>
      <c r="Q861" s="231"/>
      <c r="R861" s="231"/>
      <c r="S861" s="231"/>
      <c r="T861" s="232"/>
      <c r="AT861" s="233" t="s">
        <v>164</v>
      </c>
      <c r="AU861" s="233" t="s">
        <v>90</v>
      </c>
      <c r="AV861" s="15" t="s">
        <v>162</v>
      </c>
      <c r="AW861" s="15" t="s">
        <v>34</v>
      </c>
      <c r="AX861" s="15" t="s">
        <v>88</v>
      </c>
      <c r="AY861" s="233" t="s">
        <v>155</v>
      </c>
    </row>
    <row r="862" spans="1:65" s="2" customFormat="1" ht="24.2" customHeight="1">
      <c r="A862" s="35"/>
      <c r="B862" s="36"/>
      <c r="C862" s="188" t="s">
        <v>868</v>
      </c>
      <c r="D862" s="188" t="s">
        <v>158</v>
      </c>
      <c r="E862" s="189" t="s">
        <v>869</v>
      </c>
      <c r="F862" s="190" t="s">
        <v>870</v>
      </c>
      <c r="G862" s="191" t="s">
        <v>102</v>
      </c>
      <c r="H862" s="192">
        <v>5.7089999999999996</v>
      </c>
      <c r="I862" s="193"/>
      <c r="J862" s="194">
        <f>ROUND(I862*H862,2)</f>
        <v>0</v>
      </c>
      <c r="K862" s="190" t="s">
        <v>161</v>
      </c>
      <c r="L862" s="40"/>
      <c r="M862" s="195" t="s">
        <v>1</v>
      </c>
      <c r="N862" s="196" t="s">
        <v>45</v>
      </c>
      <c r="O862" s="72"/>
      <c r="P862" s="197">
        <f>O862*H862</f>
        <v>0</v>
      </c>
      <c r="Q862" s="197">
        <v>1.3999999999999999E-4</v>
      </c>
      <c r="R862" s="197">
        <f>Q862*H862</f>
        <v>7.9925999999999988E-4</v>
      </c>
      <c r="S862" s="197">
        <v>0</v>
      </c>
      <c r="T862" s="198">
        <f>S862*H862</f>
        <v>0</v>
      </c>
      <c r="U862" s="35"/>
      <c r="V862" s="35"/>
      <c r="W862" s="35"/>
      <c r="X862" s="35"/>
      <c r="Y862" s="35"/>
      <c r="Z862" s="35"/>
      <c r="AA862" s="35"/>
      <c r="AB862" s="35"/>
      <c r="AC862" s="35"/>
      <c r="AD862" s="35"/>
      <c r="AE862" s="35"/>
      <c r="AR862" s="199" t="s">
        <v>254</v>
      </c>
      <c r="AT862" s="199" t="s">
        <v>158</v>
      </c>
      <c r="AU862" s="199" t="s">
        <v>90</v>
      </c>
      <c r="AY862" s="18" t="s">
        <v>155</v>
      </c>
      <c r="BE862" s="200">
        <f>IF(N862="základní",J862,0)</f>
        <v>0</v>
      </c>
      <c r="BF862" s="200">
        <f>IF(N862="snížená",J862,0)</f>
        <v>0</v>
      </c>
      <c r="BG862" s="200">
        <f>IF(N862="zákl. přenesená",J862,0)</f>
        <v>0</v>
      </c>
      <c r="BH862" s="200">
        <f>IF(N862="sníž. přenesená",J862,0)</f>
        <v>0</v>
      </c>
      <c r="BI862" s="200">
        <f>IF(N862="nulová",J862,0)</f>
        <v>0</v>
      </c>
      <c r="BJ862" s="18" t="s">
        <v>88</v>
      </c>
      <c r="BK862" s="200">
        <f>ROUND(I862*H862,2)</f>
        <v>0</v>
      </c>
      <c r="BL862" s="18" t="s">
        <v>254</v>
      </c>
      <c r="BM862" s="199" t="s">
        <v>871</v>
      </c>
    </row>
    <row r="863" spans="1:65" s="2" customFormat="1" ht="24.2" customHeight="1">
      <c r="A863" s="35"/>
      <c r="B863" s="36"/>
      <c r="C863" s="188" t="s">
        <v>872</v>
      </c>
      <c r="D863" s="188" t="s">
        <v>158</v>
      </c>
      <c r="E863" s="189" t="s">
        <v>873</v>
      </c>
      <c r="F863" s="190" t="s">
        <v>874</v>
      </c>
      <c r="G863" s="191" t="s">
        <v>102</v>
      </c>
      <c r="H863" s="192">
        <v>5.7089999999999996</v>
      </c>
      <c r="I863" s="193"/>
      <c r="J863" s="194">
        <f>ROUND(I863*H863,2)</f>
        <v>0</v>
      </c>
      <c r="K863" s="190" t="s">
        <v>1</v>
      </c>
      <c r="L863" s="40"/>
      <c r="M863" s="195" t="s">
        <v>1</v>
      </c>
      <c r="N863" s="196" t="s">
        <v>45</v>
      </c>
      <c r="O863" s="72"/>
      <c r="P863" s="197">
        <f>O863*H863</f>
        <v>0</v>
      </c>
      <c r="Q863" s="197">
        <v>8.0000000000000007E-5</v>
      </c>
      <c r="R863" s="197">
        <f>Q863*H863</f>
        <v>4.5672000000000003E-4</v>
      </c>
      <c r="S863" s="197">
        <v>0</v>
      </c>
      <c r="T863" s="198">
        <f>S863*H863</f>
        <v>0</v>
      </c>
      <c r="U863" s="35"/>
      <c r="V863" s="35"/>
      <c r="W863" s="35"/>
      <c r="X863" s="35"/>
      <c r="Y863" s="35"/>
      <c r="Z863" s="35"/>
      <c r="AA863" s="35"/>
      <c r="AB863" s="35"/>
      <c r="AC863" s="35"/>
      <c r="AD863" s="35"/>
      <c r="AE863" s="35"/>
      <c r="AR863" s="199" t="s">
        <v>254</v>
      </c>
      <c r="AT863" s="199" t="s">
        <v>158</v>
      </c>
      <c r="AU863" s="199" t="s">
        <v>90</v>
      </c>
      <c r="AY863" s="18" t="s">
        <v>155</v>
      </c>
      <c r="BE863" s="200">
        <f>IF(N863="základní",J863,0)</f>
        <v>0</v>
      </c>
      <c r="BF863" s="200">
        <f>IF(N863="snížená",J863,0)</f>
        <v>0</v>
      </c>
      <c r="BG863" s="200">
        <f>IF(N863="zákl. přenesená",J863,0)</f>
        <v>0</v>
      </c>
      <c r="BH863" s="200">
        <f>IF(N863="sníž. přenesená",J863,0)</f>
        <v>0</v>
      </c>
      <c r="BI863" s="200">
        <f>IF(N863="nulová",J863,0)</f>
        <v>0</v>
      </c>
      <c r="BJ863" s="18" t="s">
        <v>88</v>
      </c>
      <c r="BK863" s="200">
        <f>ROUND(I863*H863,2)</f>
        <v>0</v>
      </c>
      <c r="BL863" s="18" t="s">
        <v>254</v>
      </c>
      <c r="BM863" s="199" t="s">
        <v>875</v>
      </c>
    </row>
    <row r="864" spans="1:65" s="2" customFormat="1" ht="14.45" customHeight="1">
      <c r="A864" s="35"/>
      <c r="B864" s="36"/>
      <c r="C864" s="188" t="s">
        <v>876</v>
      </c>
      <c r="D864" s="188" t="s">
        <v>158</v>
      </c>
      <c r="E864" s="189" t="s">
        <v>877</v>
      </c>
      <c r="F864" s="190" t="s">
        <v>878</v>
      </c>
      <c r="G864" s="191" t="s">
        <v>102</v>
      </c>
      <c r="H864" s="192">
        <v>30.6</v>
      </c>
      <c r="I864" s="193"/>
      <c r="J864" s="194">
        <f>ROUND(I864*H864,2)</f>
        <v>0</v>
      </c>
      <c r="K864" s="190" t="s">
        <v>1</v>
      </c>
      <c r="L864" s="40"/>
      <c r="M864" s="195" t="s">
        <v>1</v>
      </c>
      <c r="N864" s="196" t="s">
        <v>45</v>
      </c>
      <c r="O864" s="72"/>
      <c r="P864" s="197">
        <f>O864*H864</f>
        <v>0</v>
      </c>
      <c r="Q864" s="197">
        <v>2.0000000000000002E-5</v>
      </c>
      <c r="R864" s="197">
        <f>Q864*H864</f>
        <v>6.1200000000000013E-4</v>
      </c>
      <c r="S864" s="197">
        <v>0</v>
      </c>
      <c r="T864" s="198">
        <f>S864*H864</f>
        <v>0</v>
      </c>
      <c r="U864" s="35"/>
      <c r="V864" s="35"/>
      <c r="W864" s="35"/>
      <c r="X864" s="35"/>
      <c r="Y864" s="35"/>
      <c r="Z864" s="35"/>
      <c r="AA864" s="35"/>
      <c r="AB864" s="35"/>
      <c r="AC864" s="35"/>
      <c r="AD864" s="35"/>
      <c r="AE864" s="35"/>
      <c r="AR864" s="199" t="s">
        <v>254</v>
      </c>
      <c r="AT864" s="199" t="s">
        <v>158</v>
      </c>
      <c r="AU864" s="199" t="s">
        <v>90</v>
      </c>
      <c r="AY864" s="18" t="s">
        <v>155</v>
      </c>
      <c r="BE864" s="200">
        <f>IF(N864="základní",J864,0)</f>
        <v>0</v>
      </c>
      <c r="BF864" s="200">
        <f>IF(N864="snížená",J864,0)</f>
        <v>0</v>
      </c>
      <c r="BG864" s="200">
        <f>IF(N864="zákl. přenesená",J864,0)</f>
        <v>0</v>
      </c>
      <c r="BH864" s="200">
        <f>IF(N864="sníž. přenesená",J864,0)</f>
        <v>0</v>
      </c>
      <c r="BI864" s="200">
        <f>IF(N864="nulová",J864,0)</f>
        <v>0</v>
      </c>
      <c r="BJ864" s="18" t="s">
        <v>88</v>
      </c>
      <c r="BK864" s="200">
        <f>ROUND(I864*H864,2)</f>
        <v>0</v>
      </c>
      <c r="BL864" s="18" t="s">
        <v>254</v>
      </c>
      <c r="BM864" s="199" t="s">
        <v>879</v>
      </c>
    </row>
    <row r="865" spans="1:65" s="13" customFormat="1" ht="11.25">
      <c r="B865" s="201"/>
      <c r="C865" s="202"/>
      <c r="D865" s="203" t="s">
        <v>164</v>
      </c>
      <c r="E865" s="204" t="s">
        <v>1</v>
      </c>
      <c r="F865" s="205" t="s">
        <v>165</v>
      </c>
      <c r="G865" s="202"/>
      <c r="H865" s="204" t="s">
        <v>1</v>
      </c>
      <c r="I865" s="206"/>
      <c r="J865" s="202"/>
      <c r="K865" s="202"/>
      <c r="L865" s="207"/>
      <c r="M865" s="208"/>
      <c r="N865" s="209"/>
      <c r="O865" s="209"/>
      <c r="P865" s="209"/>
      <c r="Q865" s="209"/>
      <c r="R865" s="209"/>
      <c r="S865" s="209"/>
      <c r="T865" s="210"/>
      <c r="AT865" s="211" t="s">
        <v>164</v>
      </c>
      <c r="AU865" s="211" t="s">
        <v>90</v>
      </c>
      <c r="AV865" s="13" t="s">
        <v>88</v>
      </c>
      <c r="AW865" s="13" t="s">
        <v>34</v>
      </c>
      <c r="AX865" s="13" t="s">
        <v>80</v>
      </c>
      <c r="AY865" s="211" t="s">
        <v>155</v>
      </c>
    </row>
    <row r="866" spans="1:65" s="13" customFormat="1" ht="11.25">
      <c r="B866" s="201"/>
      <c r="C866" s="202"/>
      <c r="D866" s="203" t="s">
        <v>164</v>
      </c>
      <c r="E866" s="204" t="s">
        <v>1</v>
      </c>
      <c r="F866" s="205" t="s">
        <v>880</v>
      </c>
      <c r="G866" s="202"/>
      <c r="H866" s="204" t="s">
        <v>1</v>
      </c>
      <c r="I866" s="206"/>
      <c r="J866" s="202"/>
      <c r="K866" s="202"/>
      <c r="L866" s="207"/>
      <c r="M866" s="208"/>
      <c r="N866" s="209"/>
      <c r="O866" s="209"/>
      <c r="P866" s="209"/>
      <c r="Q866" s="209"/>
      <c r="R866" s="209"/>
      <c r="S866" s="209"/>
      <c r="T866" s="210"/>
      <c r="AT866" s="211" t="s">
        <v>164</v>
      </c>
      <c r="AU866" s="211" t="s">
        <v>90</v>
      </c>
      <c r="AV866" s="13" t="s">
        <v>88</v>
      </c>
      <c r="AW866" s="13" t="s">
        <v>34</v>
      </c>
      <c r="AX866" s="13" t="s">
        <v>80</v>
      </c>
      <c r="AY866" s="211" t="s">
        <v>155</v>
      </c>
    </row>
    <row r="867" spans="1:65" s="14" customFormat="1" ht="11.25">
      <c r="B867" s="212"/>
      <c r="C867" s="213"/>
      <c r="D867" s="203" t="s">
        <v>164</v>
      </c>
      <c r="E867" s="214" t="s">
        <v>1</v>
      </c>
      <c r="F867" s="215" t="s">
        <v>881</v>
      </c>
      <c r="G867" s="213"/>
      <c r="H867" s="216">
        <v>30.6</v>
      </c>
      <c r="I867" s="217"/>
      <c r="J867" s="213"/>
      <c r="K867" s="213"/>
      <c r="L867" s="218"/>
      <c r="M867" s="219"/>
      <c r="N867" s="220"/>
      <c r="O867" s="220"/>
      <c r="P867" s="220"/>
      <c r="Q867" s="220"/>
      <c r="R867" s="220"/>
      <c r="S867" s="220"/>
      <c r="T867" s="221"/>
      <c r="AT867" s="222" t="s">
        <v>164</v>
      </c>
      <c r="AU867" s="222" t="s">
        <v>90</v>
      </c>
      <c r="AV867" s="14" t="s">
        <v>90</v>
      </c>
      <c r="AW867" s="14" t="s">
        <v>34</v>
      </c>
      <c r="AX867" s="14" t="s">
        <v>80</v>
      </c>
      <c r="AY867" s="222" t="s">
        <v>155</v>
      </c>
    </row>
    <row r="868" spans="1:65" s="15" customFormat="1" ht="11.25">
      <c r="B868" s="223"/>
      <c r="C868" s="224"/>
      <c r="D868" s="203" t="s">
        <v>164</v>
      </c>
      <c r="E868" s="225" t="s">
        <v>1</v>
      </c>
      <c r="F868" s="226" t="s">
        <v>171</v>
      </c>
      <c r="G868" s="224"/>
      <c r="H868" s="227">
        <v>30.6</v>
      </c>
      <c r="I868" s="228"/>
      <c r="J868" s="224"/>
      <c r="K868" s="224"/>
      <c r="L868" s="229"/>
      <c r="M868" s="230"/>
      <c r="N868" s="231"/>
      <c r="O868" s="231"/>
      <c r="P868" s="231"/>
      <c r="Q868" s="231"/>
      <c r="R868" s="231"/>
      <c r="S868" s="231"/>
      <c r="T868" s="232"/>
      <c r="AT868" s="233" t="s">
        <v>164</v>
      </c>
      <c r="AU868" s="233" t="s">
        <v>90</v>
      </c>
      <c r="AV868" s="15" t="s">
        <v>162</v>
      </c>
      <c r="AW868" s="15" t="s">
        <v>34</v>
      </c>
      <c r="AX868" s="15" t="s">
        <v>88</v>
      </c>
      <c r="AY868" s="233" t="s">
        <v>155</v>
      </c>
    </row>
    <row r="869" spans="1:65" s="2" customFormat="1" ht="24.2" customHeight="1">
      <c r="A869" s="35"/>
      <c r="B869" s="36"/>
      <c r="C869" s="188" t="s">
        <v>882</v>
      </c>
      <c r="D869" s="188" t="s">
        <v>158</v>
      </c>
      <c r="E869" s="189" t="s">
        <v>883</v>
      </c>
      <c r="F869" s="190" t="s">
        <v>884</v>
      </c>
      <c r="G869" s="191" t="s">
        <v>102</v>
      </c>
      <c r="H869" s="192">
        <v>30.6</v>
      </c>
      <c r="I869" s="193"/>
      <c r="J869" s="194">
        <f>ROUND(I869*H869,2)</f>
        <v>0</v>
      </c>
      <c r="K869" s="190" t="s">
        <v>1</v>
      </c>
      <c r="L869" s="40"/>
      <c r="M869" s="195" t="s">
        <v>1</v>
      </c>
      <c r="N869" s="196" t="s">
        <v>45</v>
      </c>
      <c r="O869" s="72"/>
      <c r="P869" s="197">
        <f>O869*H869</f>
        <v>0</v>
      </c>
      <c r="Q869" s="197">
        <v>0</v>
      </c>
      <c r="R869" s="197">
        <f>Q869*H869</f>
        <v>0</v>
      </c>
      <c r="S869" s="197">
        <v>0</v>
      </c>
      <c r="T869" s="198">
        <f>S869*H869</f>
        <v>0</v>
      </c>
      <c r="U869" s="35"/>
      <c r="V869" s="35"/>
      <c r="W869" s="35"/>
      <c r="X869" s="35"/>
      <c r="Y869" s="35"/>
      <c r="Z869" s="35"/>
      <c r="AA869" s="35"/>
      <c r="AB869" s="35"/>
      <c r="AC869" s="35"/>
      <c r="AD869" s="35"/>
      <c r="AE869" s="35"/>
      <c r="AR869" s="199" t="s">
        <v>254</v>
      </c>
      <c r="AT869" s="199" t="s">
        <v>158</v>
      </c>
      <c r="AU869" s="199" t="s">
        <v>90</v>
      </c>
      <c r="AY869" s="18" t="s">
        <v>155</v>
      </c>
      <c r="BE869" s="200">
        <f>IF(N869="základní",J869,0)</f>
        <v>0</v>
      </c>
      <c r="BF869" s="200">
        <f>IF(N869="snížená",J869,0)</f>
        <v>0</v>
      </c>
      <c r="BG869" s="200">
        <f>IF(N869="zákl. přenesená",J869,0)</f>
        <v>0</v>
      </c>
      <c r="BH869" s="200">
        <f>IF(N869="sníž. přenesená",J869,0)</f>
        <v>0</v>
      </c>
      <c r="BI869" s="200">
        <f>IF(N869="nulová",J869,0)</f>
        <v>0</v>
      </c>
      <c r="BJ869" s="18" t="s">
        <v>88</v>
      </c>
      <c r="BK869" s="200">
        <f>ROUND(I869*H869,2)</f>
        <v>0</v>
      </c>
      <c r="BL869" s="18" t="s">
        <v>254</v>
      </c>
      <c r="BM869" s="199" t="s">
        <v>885</v>
      </c>
    </row>
    <row r="870" spans="1:65" s="13" customFormat="1" ht="11.25">
      <c r="B870" s="201"/>
      <c r="C870" s="202"/>
      <c r="D870" s="203" t="s">
        <v>164</v>
      </c>
      <c r="E870" s="204" t="s">
        <v>1</v>
      </c>
      <c r="F870" s="205" t="s">
        <v>165</v>
      </c>
      <c r="G870" s="202"/>
      <c r="H870" s="204" t="s">
        <v>1</v>
      </c>
      <c r="I870" s="206"/>
      <c r="J870" s="202"/>
      <c r="K870" s="202"/>
      <c r="L870" s="207"/>
      <c r="M870" s="208"/>
      <c r="N870" s="209"/>
      <c r="O870" s="209"/>
      <c r="P870" s="209"/>
      <c r="Q870" s="209"/>
      <c r="R870" s="209"/>
      <c r="S870" s="209"/>
      <c r="T870" s="210"/>
      <c r="AT870" s="211" t="s">
        <v>164</v>
      </c>
      <c r="AU870" s="211" t="s">
        <v>90</v>
      </c>
      <c r="AV870" s="13" t="s">
        <v>88</v>
      </c>
      <c r="AW870" s="13" t="s">
        <v>34</v>
      </c>
      <c r="AX870" s="13" t="s">
        <v>80</v>
      </c>
      <c r="AY870" s="211" t="s">
        <v>155</v>
      </c>
    </row>
    <row r="871" spans="1:65" s="13" customFormat="1" ht="11.25">
      <c r="B871" s="201"/>
      <c r="C871" s="202"/>
      <c r="D871" s="203" t="s">
        <v>164</v>
      </c>
      <c r="E871" s="204" t="s">
        <v>1</v>
      </c>
      <c r="F871" s="205" t="s">
        <v>880</v>
      </c>
      <c r="G871" s="202"/>
      <c r="H871" s="204" t="s">
        <v>1</v>
      </c>
      <c r="I871" s="206"/>
      <c r="J871" s="202"/>
      <c r="K871" s="202"/>
      <c r="L871" s="207"/>
      <c r="M871" s="208"/>
      <c r="N871" s="209"/>
      <c r="O871" s="209"/>
      <c r="P871" s="209"/>
      <c r="Q871" s="209"/>
      <c r="R871" s="209"/>
      <c r="S871" s="209"/>
      <c r="T871" s="210"/>
      <c r="AT871" s="211" t="s">
        <v>164</v>
      </c>
      <c r="AU871" s="211" t="s">
        <v>90</v>
      </c>
      <c r="AV871" s="13" t="s">
        <v>88</v>
      </c>
      <c r="AW871" s="13" t="s">
        <v>34</v>
      </c>
      <c r="AX871" s="13" t="s">
        <v>80</v>
      </c>
      <c r="AY871" s="211" t="s">
        <v>155</v>
      </c>
    </row>
    <row r="872" spans="1:65" s="14" customFormat="1" ht="11.25">
      <c r="B872" s="212"/>
      <c r="C872" s="213"/>
      <c r="D872" s="203" t="s">
        <v>164</v>
      </c>
      <c r="E872" s="214" t="s">
        <v>1</v>
      </c>
      <c r="F872" s="215" t="s">
        <v>881</v>
      </c>
      <c r="G872" s="213"/>
      <c r="H872" s="216">
        <v>30.6</v>
      </c>
      <c r="I872" s="217"/>
      <c r="J872" s="213"/>
      <c r="K872" s="213"/>
      <c r="L872" s="218"/>
      <c r="M872" s="219"/>
      <c r="N872" s="220"/>
      <c r="O872" s="220"/>
      <c r="P872" s="220"/>
      <c r="Q872" s="220"/>
      <c r="R872" s="220"/>
      <c r="S872" s="220"/>
      <c r="T872" s="221"/>
      <c r="AT872" s="222" t="s">
        <v>164</v>
      </c>
      <c r="AU872" s="222" t="s">
        <v>90</v>
      </c>
      <c r="AV872" s="14" t="s">
        <v>90</v>
      </c>
      <c r="AW872" s="14" t="s">
        <v>34</v>
      </c>
      <c r="AX872" s="14" t="s">
        <v>80</v>
      </c>
      <c r="AY872" s="222" t="s">
        <v>155</v>
      </c>
    </row>
    <row r="873" spans="1:65" s="15" customFormat="1" ht="11.25">
      <c r="B873" s="223"/>
      <c r="C873" s="224"/>
      <c r="D873" s="203" t="s">
        <v>164</v>
      </c>
      <c r="E873" s="225" t="s">
        <v>1</v>
      </c>
      <c r="F873" s="226" t="s">
        <v>171</v>
      </c>
      <c r="G873" s="224"/>
      <c r="H873" s="227">
        <v>30.6</v>
      </c>
      <c r="I873" s="228"/>
      <c r="J873" s="224"/>
      <c r="K873" s="224"/>
      <c r="L873" s="229"/>
      <c r="M873" s="230"/>
      <c r="N873" s="231"/>
      <c r="O873" s="231"/>
      <c r="P873" s="231"/>
      <c r="Q873" s="231"/>
      <c r="R873" s="231"/>
      <c r="S873" s="231"/>
      <c r="T873" s="232"/>
      <c r="AT873" s="233" t="s">
        <v>164</v>
      </c>
      <c r="AU873" s="233" t="s">
        <v>90</v>
      </c>
      <c r="AV873" s="15" t="s">
        <v>162</v>
      </c>
      <c r="AW873" s="15" t="s">
        <v>34</v>
      </c>
      <c r="AX873" s="15" t="s">
        <v>88</v>
      </c>
      <c r="AY873" s="233" t="s">
        <v>155</v>
      </c>
    </row>
    <row r="874" spans="1:65" s="2" customFormat="1" ht="24.2" customHeight="1">
      <c r="A874" s="35"/>
      <c r="B874" s="36"/>
      <c r="C874" s="188" t="s">
        <v>886</v>
      </c>
      <c r="D874" s="188" t="s">
        <v>158</v>
      </c>
      <c r="E874" s="189" t="s">
        <v>887</v>
      </c>
      <c r="F874" s="190" t="s">
        <v>888</v>
      </c>
      <c r="G874" s="191" t="s">
        <v>102</v>
      </c>
      <c r="H874" s="192">
        <v>30.6</v>
      </c>
      <c r="I874" s="193"/>
      <c r="J874" s="194">
        <f>ROUND(I874*H874,2)</f>
        <v>0</v>
      </c>
      <c r="K874" s="190" t="s">
        <v>161</v>
      </c>
      <c r="L874" s="40"/>
      <c r="M874" s="195" t="s">
        <v>1</v>
      </c>
      <c r="N874" s="196" t="s">
        <v>45</v>
      </c>
      <c r="O874" s="72"/>
      <c r="P874" s="197">
        <f>O874*H874</f>
        <v>0</v>
      </c>
      <c r="Q874" s="197">
        <v>2.2000000000000001E-4</v>
      </c>
      <c r="R874" s="197">
        <f>Q874*H874</f>
        <v>6.7320000000000001E-3</v>
      </c>
      <c r="S874" s="197">
        <v>0</v>
      </c>
      <c r="T874" s="198">
        <f>S874*H874</f>
        <v>0</v>
      </c>
      <c r="U874" s="35"/>
      <c r="V874" s="35"/>
      <c r="W874" s="35"/>
      <c r="X874" s="35"/>
      <c r="Y874" s="35"/>
      <c r="Z874" s="35"/>
      <c r="AA874" s="35"/>
      <c r="AB874" s="35"/>
      <c r="AC874" s="35"/>
      <c r="AD874" s="35"/>
      <c r="AE874" s="35"/>
      <c r="AR874" s="199" t="s">
        <v>254</v>
      </c>
      <c r="AT874" s="199" t="s">
        <v>158</v>
      </c>
      <c r="AU874" s="199" t="s">
        <v>90</v>
      </c>
      <c r="AY874" s="18" t="s">
        <v>155</v>
      </c>
      <c r="BE874" s="200">
        <f>IF(N874="základní",J874,0)</f>
        <v>0</v>
      </c>
      <c r="BF874" s="200">
        <f>IF(N874="snížená",J874,0)</f>
        <v>0</v>
      </c>
      <c r="BG874" s="200">
        <f>IF(N874="zákl. přenesená",J874,0)</f>
        <v>0</v>
      </c>
      <c r="BH874" s="200">
        <f>IF(N874="sníž. přenesená",J874,0)</f>
        <v>0</v>
      </c>
      <c r="BI874" s="200">
        <f>IF(N874="nulová",J874,0)</f>
        <v>0</v>
      </c>
      <c r="BJ874" s="18" t="s">
        <v>88</v>
      </c>
      <c r="BK874" s="200">
        <f>ROUND(I874*H874,2)</f>
        <v>0</v>
      </c>
      <c r="BL874" s="18" t="s">
        <v>254</v>
      </c>
      <c r="BM874" s="199" t="s">
        <v>889</v>
      </c>
    </row>
    <row r="875" spans="1:65" s="13" customFormat="1" ht="11.25">
      <c r="B875" s="201"/>
      <c r="C875" s="202"/>
      <c r="D875" s="203" t="s">
        <v>164</v>
      </c>
      <c r="E875" s="204" t="s">
        <v>1</v>
      </c>
      <c r="F875" s="205" t="s">
        <v>165</v>
      </c>
      <c r="G875" s="202"/>
      <c r="H875" s="204" t="s">
        <v>1</v>
      </c>
      <c r="I875" s="206"/>
      <c r="J875" s="202"/>
      <c r="K875" s="202"/>
      <c r="L875" s="207"/>
      <c r="M875" s="208"/>
      <c r="N875" s="209"/>
      <c r="O875" s="209"/>
      <c r="P875" s="209"/>
      <c r="Q875" s="209"/>
      <c r="R875" s="209"/>
      <c r="S875" s="209"/>
      <c r="T875" s="210"/>
      <c r="AT875" s="211" t="s">
        <v>164</v>
      </c>
      <c r="AU875" s="211" t="s">
        <v>90</v>
      </c>
      <c r="AV875" s="13" t="s">
        <v>88</v>
      </c>
      <c r="AW875" s="13" t="s">
        <v>34</v>
      </c>
      <c r="AX875" s="13" t="s">
        <v>80</v>
      </c>
      <c r="AY875" s="211" t="s">
        <v>155</v>
      </c>
    </row>
    <row r="876" spans="1:65" s="13" customFormat="1" ht="11.25">
      <c r="B876" s="201"/>
      <c r="C876" s="202"/>
      <c r="D876" s="203" t="s">
        <v>164</v>
      </c>
      <c r="E876" s="204" t="s">
        <v>1</v>
      </c>
      <c r="F876" s="205" t="s">
        <v>880</v>
      </c>
      <c r="G876" s="202"/>
      <c r="H876" s="204" t="s">
        <v>1</v>
      </c>
      <c r="I876" s="206"/>
      <c r="J876" s="202"/>
      <c r="K876" s="202"/>
      <c r="L876" s="207"/>
      <c r="M876" s="208"/>
      <c r="N876" s="209"/>
      <c r="O876" s="209"/>
      <c r="P876" s="209"/>
      <c r="Q876" s="209"/>
      <c r="R876" s="209"/>
      <c r="S876" s="209"/>
      <c r="T876" s="210"/>
      <c r="AT876" s="211" t="s">
        <v>164</v>
      </c>
      <c r="AU876" s="211" t="s">
        <v>90</v>
      </c>
      <c r="AV876" s="13" t="s">
        <v>88</v>
      </c>
      <c r="AW876" s="13" t="s">
        <v>34</v>
      </c>
      <c r="AX876" s="13" t="s">
        <v>80</v>
      </c>
      <c r="AY876" s="211" t="s">
        <v>155</v>
      </c>
    </row>
    <row r="877" spans="1:65" s="14" customFormat="1" ht="11.25">
      <c r="B877" s="212"/>
      <c r="C877" s="213"/>
      <c r="D877" s="203" t="s">
        <v>164</v>
      </c>
      <c r="E877" s="214" t="s">
        <v>1</v>
      </c>
      <c r="F877" s="215" t="s">
        <v>881</v>
      </c>
      <c r="G877" s="213"/>
      <c r="H877" s="216">
        <v>30.6</v>
      </c>
      <c r="I877" s="217"/>
      <c r="J877" s="213"/>
      <c r="K877" s="213"/>
      <c r="L877" s="218"/>
      <c r="M877" s="219"/>
      <c r="N877" s="220"/>
      <c r="O877" s="220"/>
      <c r="P877" s="220"/>
      <c r="Q877" s="220"/>
      <c r="R877" s="220"/>
      <c r="S877" s="220"/>
      <c r="T877" s="221"/>
      <c r="AT877" s="222" t="s">
        <v>164</v>
      </c>
      <c r="AU877" s="222" t="s">
        <v>90</v>
      </c>
      <c r="AV877" s="14" t="s">
        <v>90</v>
      </c>
      <c r="AW877" s="14" t="s">
        <v>34</v>
      </c>
      <c r="AX877" s="14" t="s">
        <v>80</v>
      </c>
      <c r="AY877" s="222" t="s">
        <v>155</v>
      </c>
    </row>
    <row r="878" spans="1:65" s="15" customFormat="1" ht="11.25">
      <c r="B878" s="223"/>
      <c r="C878" s="224"/>
      <c r="D878" s="203" t="s">
        <v>164</v>
      </c>
      <c r="E878" s="225" t="s">
        <v>1</v>
      </c>
      <c r="F878" s="226" t="s">
        <v>171</v>
      </c>
      <c r="G878" s="224"/>
      <c r="H878" s="227">
        <v>30.6</v>
      </c>
      <c r="I878" s="228"/>
      <c r="J878" s="224"/>
      <c r="K878" s="224"/>
      <c r="L878" s="229"/>
      <c r="M878" s="230"/>
      <c r="N878" s="231"/>
      <c r="O878" s="231"/>
      <c r="P878" s="231"/>
      <c r="Q878" s="231"/>
      <c r="R878" s="231"/>
      <c r="S878" s="231"/>
      <c r="T878" s="232"/>
      <c r="AT878" s="233" t="s">
        <v>164</v>
      </c>
      <c r="AU878" s="233" t="s">
        <v>90</v>
      </c>
      <c r="AV878" s="15" t="s">
        <v>162</v>
      </c>
      <c r="AW878" s="15" t="s">
        <v>34</v>
      </c>
      <c r="AX878" s="15" t="s">
        <v>88</v>
      </c>
      <c r="AY878" s="233" t="s">
        <v>155</v>
      </c>
    </row>
    <row r="879" spans="1:65" s="2" customFormat="1" ht="24.2" customHeight="1">
      <c r="A879" s="35"/>
      <c r="B879" s="36"/>
      <c r="C879" s="188" t="s">
        <v>890</v>
      </c>
      <c r="D879" s="188" t="s">
        <v>158</v>
      </c>
      <c r="E879" s="189" t="s">
        <v>891</v>
      </c>
      <c r="F879" s="190" t="s">
        <v>892</v>
      </c>
      <c r="G879" s="191" t="s">
        <v>102</v>
      </c>
      <c r="H879" s="192">
        <v>21.788</v>
      </c>
      <c r="I879" s="193"/>
      <c r="J879" s="194">
        <f>ROUND(I879*H879,2)</f>
        <v>0</v>
      </c>
      <c r="K879" s="190" t="s">
        <v>161</v>
      </c>
      <c r="L879" s="40"/>
      <c r="M879" s="195" t="s">
        <v>1</v>
      </c>
      <c r="N879" s="196" t="s">
        <v>45</v>
      </c>
      <c r="O879" s="72"/>
      <c r="P879" s="197">
        <f>O879*H879</f>
        <v>0</v>
      </c>
      <c r="Q879" s="197">
        <v>0</v>
      </c>
      <c r="R879" s="197">
        <f>Q879*H879</f>
        <v>0</v>
      </c>
      <c r="S879" s="197">
        <v>0</v>
      </c>
      <c r="T879" s="198">
        <f>S879*H879</f>
        <v>0</v>
      </c>
      <c r="U879" s="35"/>
      <c r="V879" s="35"/>
      <c r="W879" s="35"/>
      <c r="X879" s="35"/>
      <c r="Y879" s="35"/>
      <c r="Z879" s="35"/>
      <c r="AA879" s="35"/>
      <c r="AB879" s="35"/>
      <c r="AC879" s="35"/>
      <c r="AD879" s="35"/>
      <c r="AE879" s="35"/>
      <c r="AR879" s="199" t="s">
        <v>254</v>
      </c>
      <c r="AT879" s="199" t="s">
        <v>158</v>
      </c>
      <c r="AU879" s="199" t="s">
        <v>90</v>
      </c>
      <c r="AY879" s="18" t="s">
        <v>155</v>
      </c>
      <c r="BE879" s="200">
        <f>IF(N879="základní",J879,0)</f>
        <v>0</v>
      </c>
      <c r="BF879" s="200">
        <f>IF(N879="snížená",J879,0)</f>
        <v>0</v>
      </c>
      <c r="BG879" s="200">
        <f>IF(N879="zákl. přenesená",J879,0)</f>
        <v>0</v>
      </c>
      <c r="BH879" s="200">
        <f>IF(N879="sníž. přenesená",J879,0)</f>
        <v>0</v>
      </c>
      <c r="BI879" s="200">
        <f>IF(N879="nulová",J879,0)</f>
        <v>0</v>
      </c>
      <c r="BJ879" s="18" t="s">
        <v>88</v>
      </c>
      <c r="BK879" s="200">
        <f>ROUND(I879*H879,2)</f>
        <v>0</v>
      </c>
      <c r="BL879" s="18" t="s">
        <v>254</v>
      </c>
      <c r="BM879" s="199" t="s">
        <v>893</v>
      </c>
    </row>
    <row r="880" spans="1:65" s="13" customFormat="1" ht="11.25">
      <c r="B880" s="201"/>
      <c r="C880" s="202"/>
      <c r="D880" s="203" t="s">
        <v>164</v>
      </c>
      <c r="E880" s="204" t="s">
        <v>1</v>
      </c>
      <c r="F880" s="205" t="s">
        <v>631</v>
      </c>
      <c r="G880" s="202"/>
      <c r="H880" s="204" t="s">
        <v>1</v>
      </c>
      <c r="I880" s="206"/>
      <c r="J880" s="202"/>
      <c r="K880" s="202"/>
      <c r="L880" s="207"/>
      <c r="M880" s="208"/>
      <c r="N880" s="209"/>
      <c r="O880" s="209"/>
      <c r="P880" s="209"/>
      <c r="Q880" s="209"/>
      <c r="R880" s="209"/>
      <c r="S880" s="209"/>
      <c r="T880" s="210"/>
      <c r="AT880" s="211" t="s">
        <v>164</v>
      </c>
      <c r="AU880" s="211" t="s">
        <v>90</v>
      </c>
      <c r="AV880" s="13" t="s">
        <v>88</v>
      </c>
      <c r="AW880" s="13" t="s">
        <v>34</v>
      </c>
      <c r="AX880" s="13" t="s">
        <v>80</v>
      </c>
      <c r="AY880" s="211" t="s">
        <v>155</v>
      </c>
    </row>
    <row r="881" spans="1:65" s="13" customFormat="1" ht="11.25">
      <c r="B881" s="201"/>
      <c r="C881" s="202"/>
      <c r="D881" s="203" t="s">
        <v>164</v>
      </c>
      <c r="E881" s="204" t="s">
        <v>1</v>
      </c>
      <c r="F881" s="205" t="s">
        <v>686</v>
      </c>
      <c r="G881" s="202"/>
      <c r="H881" s="204" t="s">
        <v>1</v>
      </c>
      <c r="I881" s="206"/>
      <c r="J881" s="202"/>
      <c r="K881" s="202"/>
      <c r="L881" s="207"/>
      <c r="M881" s="208"/>
      <c r="N881" s="209"/>
      <c r="O881" s="209"/>
      <c r="P881" s="209"/>
      <c r="Q881" s="209"/>
      <c r="R881" s="209"/>
      <c r="S881" s="209"/>
      <c r="T881" s="210"/>
      <c r="AT881" s="211" t="s">
        <v>164</v>
      </c>
      <c r="AU881" s="211" t="s">
        <v>90</v>
      </c>
      <c r="AV881" s="13" t="s">
        <v>88</v>
      </c>
      <c r="AW881" s="13" t="s">
        <v>34</v>
      </c>
      <c r="AX881" s="13" t="s">
        <v>80</v>
      </c>
      <c r="AY881" s="211" t="s">
        <v>155</v>
      </c>
    </row>
    <row r="882" spans="1:65" s="14" customFormat="1" ht="11.25">
      <c r="B882" s="212"/>
      <c r="C882" s="213"/>
      <c r="D882" s="203" t="s">
        <v>164</v>
      </c>
      <c r="E882" s="214" t="s">
        <v>1</v>
      </c>
      <c r="F882" s="215" t="s">
        <v>894</v>
      </c>
      <c r="G882" s="213"/>
      <c r="H882" s="216">
        <v>1.44</v>
      </c>
      <c r="I882" s="217"/>
      <c r="J882" s="213"/>
      <c r="K882" s="213"/>
      <c r="L882" s="218"/>
      <c r="M882" s="219"/>
      <c r="N882" s="220"/>
      <c r="O882" s="220"/>
      <c r="P882" s="220"/>
      <c r="Q882" s="220"/>
      <c r="R882" s="220"/>
      <c r="S882" s="220"/>
      <c r="T882" s="221"/>
      <c r="AT882" s="222" t="s">
        <v>164</v>
      </c>
      <c r="AU882" s="222" t="s">
        <v>90</v>
      </c>
      <c r="AV882" s="14" t="s">
        <v>90</v>
      </c>
      <c r="AW882" s="14" t="s">
        <v>34</v>
      </c>
      <c r="AX882" s="14" t="s">
        <v>80</v>
      </c>
      <c r="AY882" s="222" t="s">
        <v>155</v>
      </c>
    </row>
    <row r="883" spans="1:65" s="14" customFormat="1" ht="11.25">
      <c r="B883" s="212"/>
      <c r="C883" s="213"/>
      <c r="D883" s="203" t="s">
        <v>164</v>
      </c>
      <c r="E883" s="214" t="s">
        <v>1</v>
      </c>
      <c r="F883" s="215" t="s">
        <v>692</v>
      </c>
      <c r="G883" s="213"/>
      <c r="H883" s="216">
        <v>0.66</v>
      </c>
      <c r="I883" s="217"/>
      <c r="J883" s="213"/>
      <c r="K883" s="213"/>
      <c r="L883" s="218"/>
      <c r="M883" s="219"/>
      <c r="N883" s="220"/>
      <c r="O883" s="220"/>
      <c r="P883" s="220"/>
      <c r="Q883" s="220"/>
      <c r="R883" s="220"/>
      <c r="S883" s="220"/>
      <c r="T883" s="221"/>
      <c r="AT883" s="222" t="s">
        <v>164</v>
      </c>
      <c r="AU883" s="222" t="s">
        <v>90</v>
      </c>
      <c r="AV883" s="14" t="s">
        <v>90</v>
      </c>
      <c r="AW883" s="14" t="s">
        <v>34</v>
      </c>
      <c r="AX883" s="14" t="s">
        <v>80</v>
      </c>
      <c r="AY883" s="222" t="s">
        <v>155</v>
      </c>
    </row>
    <row r="884" spans="1:65" s="14" customFormat="1" ht="11.25">
      <c r="B884" s="212"/>
      <c r="C884" s="213"/>
      <c r="D884" s="203" t="s">
        <v>164</v>
      </c>
      <c r="E884" s="214" t="s">
        <v>1</v>
      </c>
      <c r="F884" s="215" t="s">
        <v>895</v>
      </c>
      <c r="G884" s="213"/>
      <c r="H884" s="216">
        <v>15.048</v>
      </c>
      <c r="I884" s="217"/>
      <c r="J884" s="213"/>
      <c r="K884" s="213"/>
      <c r="L884" s="218"/>
      <c r="M884" s="219"/>
      <c r="N884" s="220"/>
      <c r="O884" s="220"/>
      <c r="P884" s="220"/>
      <c r="Q884" s="220"/>
      <c r="R884" s="220"/>
      <c r="S884" s="220"/>
      <c r="T884" s="221"/>
      <c r="AT884" s="222" t="s">
        <v>164</v>
      </c>
      <c r="AU884" s="222" t="s">
        <v>90</v>
      </c>
      <c r="AV884" s="14" t="s">
        <v>90</v>
      </c>
      <c r="AW884" s="14" t="s">
        <v>34</v>
      </c>
      <c r="AX884" s="14" t="s">
        <v>80</v>
      </c>
      <c r="AY884" s="222" t="s">
        <v>155</v>
      </c>
    </row>
    <row r="885" spans="1:65" s="14" customFormat="1" ht="11.25">
      <c r="B885" s="212"/>
      <c r="C885" s="213"/>
      <c r="D885" s="203" t="s">
        <v>164</v>
      </c>
      <c r="E885" s="214" t="s">
        <v>1</v>
      </c>
      <c r="F885" s="215" t="s">
        <v>896</v>
      </c>
      <c r="G885" s="213"/>
      <c r="H885" s="216">
        <v>1.5</v>
      </c>
      <c r="I885" s="217"/>
      <c r="J885" s="213"/>
      <c r="K885" s="213"/>
      <c r="L885" s="218"/>
      <c r="M885" s="219"/>
      <c r="N885" s="220"/>
      <c r="O885" s="220"/>
      <c r="P885" s="220"/>
      <c r="Q885" s="220"/>
      <c r="R885" s="220"/>
      <c r="S885" s="220"/>
      <c r="T885" s="221"/>
      <c r="AT885" s="222" t="s">
        <v>164</v>
      </c>
      <c r="AU885" s="222" t="s">
        <v>90</v>
      </c>
      <c r="AV885" s="14" t="s">
        <v>90</v>
      </c>
      <c r="AW885" s="14" t="s">
        <v>34</v>
      </c>
      <c r="AX885" s="14" t="s">
        <v>80</v>
      </c>
      <c r="AY885" s="222" t="s">
        <v>155</v>
      </c>
    </row>
    <row r="886" spans="1:65" s="14" customFormat="1" ht="11.25">
      <c r="B886" s="212"/>
      <c r="C886" s="213"/>
      <c r="D886" s="203" t="s">
        <v>164</v>
      </c>
      <c r="E886" s="214" t="s">
        <v>1</v>
      </c>
      <c r="F886" s="215" t="s">
        <v>897</v>
      </c>
      <c r="G886" s="213"/>
      <c r="H886" s="216">
        <v>3.14</v>
      </c>
      <c r="I886" s="217"/>
      <c r="J886" s="213"/>
      <c r="K886" s="213"/>
      <c r="L886" s="218"/>
      <c r="M886" s="219"/>
      <c r="N886" s="220"/>
      <c r="O886" s="220"/>
      <c r="P886" s="220"/>
      <c r="Q886" s="220"/>
      <c r="R886" s="220"/>
      <c r="S886" s="220"/>
      <c r="T886" s="221"/>
      <c r="AT886" s="222" t="s">
        <v>164</v>
      </c>
      <c r="AU886" s="222" t="s">
        <v>90</v>
      </c>
      <c r="AV886" s="14" t="s">
        <v>90</v>
      </c>
      <c r="AW886" s="14" t="s">
        <v>34</v>
      </c>
      <c r="AX886" s="14" t="s">
        <v>80</v>
      </c>
      <c r="AY886" s="222" t="s">
        <v>155</v>
      </c>
    </row>
    <row r="887" spans="1:65" s="15" customFormat="1" ht="11.25">
      <c r="B887" s="223"/>
      <c r="C887" s="224"/>
      <c r="D887" s="203" t="s">
        <v>164</v>
      </c>
      <c r="E887" s="225" t="s">
        <v>1</v>
      </c>
      <c r="F887" s="226" t="s">
        <v>171</v>
      </c>
      <c r="G887" s="224"/>
      <c r="H887" s="227">
        <v>21.788</v>
      </c>
      <c r="I887" s="228"/>
      <c r="J887" s="224"/>
      <c r="K887" s="224"/>
      <c r="L887" s="229"/>
      <c r="M887" s="230"/>
      <c r="N887" s="231"/>
      <c r="O887" s="231"/>
      <c r="P887" s="231"/>
      <c r="Q887" s="231"/>
      <c r="R887" s="231"/>
      <c r="S887" s="231"/>
      <c r="T887" s="232"/>
      <c r="AT887" s="233" t="s">
        <v>164</v>
      </c>
      <c r="AU887" s="233" t="s">
        <v>90</v>
      </c>
      <c r="AV887" s="15" t="s">
        <v>162</v>
      </c>
      <c r="AW887" s="15" t="s">
        <v>34</v>
      </c>
      <c r="AX887" s="15" t="s">
        <v>88</v>
      </c>
      <c r="AY887" s="233" t="s">
        <v>155</v>
      </c>
    </row>
    <row r="888" spans="1:65" s="2" customFormat="1" ht="24.2" customHeight="1">
      <c r="A888" s="35"/>
      <c r="B888" s="36"/>
      <c r="C888" s="188" t="s">
        <v>898</v>
      </c>
      <c r="D888" s="188" t="s">
        <v>158</v>
      </c>
      <c r="E888" s="189" t="s">
        <v>899</v>
      </c>
      <c r="F888" s="190" t="s">
        <v>900</v>
      </c>
      <c r="G888" s="191" t="s">
        <v>102</v>
      </c>
      <c r="H888" s="192">
        <v>21.788</v>
      </c>
      <c r="I888" s="193"/>
      <c r="J888" s="194">
        <f>ROUND(I888*H888,2)</f>
        <v>0</v>
      </c>
      <c r="K888" s="190" t="s">
        <v>161</v>
      </c>
      <c r="L888" s="40"/>
      <c r="M888" s="195" t="s">
        <v>1</v>
      </c>
      <c r="N888" s="196" t="s">
        <v>45</v>
      </c>
      <c r="O888" s="72"/>
      <c r="P888" s="197">
        <f>O888*H888</f>
        <v>0</v>
      </c>
      <c r="Q888" s="197">
        <v>1.3999999999999999E-4</v>
      </c>
      <c r="R888" s="197">
        <f>Q888*H888</f>
        <v>3.0503199999999996E-3</v>
      </c>
      <c r="S888" s="197">
        <v>0</v>
      </c>
      <c r="T888" s="198">
        <f>S888*H888</f>
        <v>0</v>
      </c>
      <c r="U888" s="35"/>
      <c r="V888" s="35"/>
      <c r="W888" s="35"/>
      <c r="X888" s="35"/>
      <c r="Y888" s="35"/>
      <c r="Z888" s="35"/>
      <c r="AA888" s="35"/>
      <c r="AB888" s="35"/>
      <c r="AC888" s="35"/>
      <c r="AD888" s="35"/>
      <c r="AE888" s="35"/>
      <c r="AR888" s="199" t="s">
        <v>254</v>
      </c>
      <c r="AT888" s="199" t="s">
        <v>158</v>
      </c>
      <c r="AU888" s="199" t="s">
        <v>90</v>
      </c>
      <c r="AY888" s="18" t="s">
        <v>155</v>
      </c>
      <c r="BE888" s="200">
        <f>IF(N888="základní",J888,0)</f>
        <v>0</v>
      </c>
      <c r="BF888" s="200">
        <f>IF(N888="snížená",J888,0)</f>
        <v>0</v>
      </c>
      <c r="BG888" s="200">
        <f>IF(N888="zákl. přenesená",J888,0)</f>
        <v>0</v>
      </c>
      <c r="BH888" s="200">
        <f>IF(N888="sníž. přenesená",J888,0)</f>
        <v>0</v>
      </c>
      <c r="BI888" s="200">
        <f>IF(N888="nulová",J888,0)</f>
        <v>0</v>
      </c>
      <c r="BJ888" s="18" t="s">
        <v>88</v>
      </c>
      <c r="BK888" s="200">
        <f>ROUND(I888*H888,2)</f>
        <v>0</v>
      </c>
      <c r="BL888" s="18" t="s">
        <v>254</v>
      </c>
      <c r="BM888" s="199" t="s">
        <v>901</v>
      </c>
    </row>
    <row r="889" spans="1:65" s="2" customFormat="1" ht="24.2" customHeight="1">
      <c r="A889" s="35"/>
      <c r="B889" s="36"/>
      <c r="C889" s="188" t="s">
        <v>902</v>
      </c>
      <c r="D889" s="188" t="s">
        <v>158</v>
      </c>
      <c r="E889" s="189" t="s">
        <v>903</v>
      </c>
      <c r="F889" s="190" t="s">
        <v>904</v>
      </c>
      <c r="G889" s="191" t="s">
        <v>102</v>
      </c>
      <c r="H889" s="192">
        <v>21.788</v>
      </c>
      <c r="I889" s="193"/>
      <c r="J889" s="194">
        <f>ROUND(I889*H889,2)</f>
        <v>0</v>
      </c>
      <c r="K889" s="190" t="s">
        <v>161</v>
      </c>
      <c r="L889" s="40"/>
      <c r="M889" s="195" t="s">
        <v>1</v>
      </c>
      <c r="N889" s="196" t="s">
        <v>45</v>
      </c>
      <c r="O889" s="72"/>
      <c r="P889" s="197">
        <f>O889*H889</f>
        <v>0</v>
      </c>
      <c r="Q889" s="197">
        <v>1.3999999999999999E-4</v>
      </c>
      <c r="R889" s="197">
        <f>Q889*H889</f>
        <v>3.0503199999999996E-3</v>
      </c>
      <c r="S889" s="197">
        <v>0</v>
      </c>
      <c r="T889" s="198">
        <f>S889*H889</f>
        <v>0</v>
      </c>
      <c r="U889" s="35"/>
      <c r="V889" s="35"/>
      <c r="W889" s="35"/>
      <c r="X889" s="35"/>
      <c r="Y889" s="35"/>
      <c r="Z889" s="35"/>
      <c r="AA889" s="35"/>
      <c r="AB889" s="35"/>
      <c r="AC889" s="35"/>
      <c r="AD889" s="35"/>
      <c r="AE889" s="35"/>
      <c r="AR889" s="199" t="s">
        <v>254</v>
      </c>
      <c r="AT889" s="199" t="s">
        <v>158</v>
      </c>
      <c r="AU889" s="199" t="s">
        <v>90</v>
      </c>
      <c r="AY889" s="18" t="s">
        <v>155</v>
      </c>
      <c r="BE889" s="200">
        <f>IF(N889="základní",J889,0)</f>
        <v>0</v>
      </c>
      <c r="BF889" s="200">
        <f>IF(N889="snížená",J889,0)</f>
        <v>0</v>
      </c>
      <c r="BG889" s="200">
        <f>IF(N889="zákl. přenesená",J889,0)</f>
        <v>0</v>
      </c>
      <c r="BH889" s="200">
        <f>IF(N889="sníž. přenesená",J889,0)</f>
        <v>0</v>
      </c>
      <c r="BI889" s="200">
        <f>IF(N889="nulová",J889,0)</f>
        <v>0</v>
      </c>
      <c r="BJ889" s="18" t="s">
        <v>88</v>
      </c>
      <c r="BK889" s="200">
        <f>ROUND(I889*H889,2)</f>
        <v>0</v>
      </c>
      <c r="BL889" s="18" t="s">
        <v>254</v>
      </c>
      <c r="BM889" s="199" t="s">
        <v>905</v>
      </c>
    </row>
    <row r="890" spans="1:65" s="2" customFormat="1" ht="24.2" customHeight="1">
      <c r="A890" s="35"/>
      <c r="B890" s="36"/>
      <c r="C890" s="188" t="s">
        <v>906</v>
      </c>
      <c r="D890" s="188" t="s">
        <v>158</v>
      </c>
      <c r="E890" s="189" t="s">
        <v>907</v>
      </c>
      <c r="F890" s="190" t="s">
        <v>908</v>
      </c>
      <c r="G890" s="191" t="s">
        <v>102</v>
      </c>
      <c r="H890" s="192">
        <v>21.788</v>
      </c>
      <c r="I890" s="193"/>
      <c r="J890" s="194">
        <f>ROUND(I890*H890,2)</f>
        <v>0</v>
      </c>
      <c r="K890" s="190" t="s">
        <v>161</v>
      </c>
      <c r="L890" s="40"/>
      <c r="M890" s="195" t="s">
        <v>1</v>
      </c>
      <c r="N890" s="196" t="s">
        <v>45</v>
      </c>
      <c r="O890" s="72"/>
      <c r="P890" s="197">
        <f>O890*H890</f>
        <v>0</v>
      </c>
      <c r="Q890" s="197">
        <v>1.2999999999999999E-4</v>
      </c>
      <c r="R890" s="197">
        <f>Q890*H890</f>
        <v>2.8324399999999999E-3</v>
      </c>
      <c r="S890" s="197">
        <v>0</v>
      </c>
      <c r="T890" s="198">
        <f>S890*H890</f>
        <v>0</v>
      </c>
      <c r="U890" s="35"/>
      <c r="V890" s="35"/>
      <c r="W890" s="35"/>
      <c r="X890" s="35"/>
      <c r="Y890" s="35"/>
      <c r="Z890" s="35"/>
      <c r="AA890" s="35"/>
      <c r="AB890" s="35"/>
      <c r="AC890" s="35"/>
      <c r="AD890" s="35"/>
      <c r="AE890" s="35"/>
      <c r="AR890" s="199" t="s">
        <v>254</v>
      </c>
      <c r="AT890" s="199" t="s">
        <v>158</v>
      </c>
      <c r="AU890" s="199" t="s">
        <v>90</v>
      </c>
      <c r="AY890" s="18" t="s">
        <v>155</v>
      </c>
      <c r="BE890" s="200">
        <f>IF(N890="základní",J890,0)</f>
        <v>0</v>
      </c>
      <c r="BF890" s="200">
        <f>IF(N890="snížená",J890,0)</f>
        <v>0</v>
      </c>
      <c r="BG890" s="200">
        <f>IF(N890="zákl. přenesená",J890,0)</f>
        <v>0</v>
      </c>
      <c r="BH890" s="200">
        <f>IF(N890="sníž. přenesená",J890,0)</f>
        <v>0</v>
      </c>
      <c r="BI890" s="200">
        <f>IF(N890="nulová",J890,0)</f>
        <v>0</v>
      </c>
      <c r="BJ890" s="18" t="s">
        <v>88</v>
      </c>
      <c r="BK890" s="200">
        <f>ROUND(I890*H890,2)</f>
        <v>0</v>
      </c>
      <c r="BL890" s="18" t="s">
        <v>254</v>
      </c>
      <c r="BM890" s="199" t="s">
        <v>909</v>
      </c>
    </row>
    <row r="891" spans="1:65" s="2" customFormat="1" ht="24.2" customHeight="1">
      <c r="A891" s="35"/>
      <c r="B891" s="36"/>
      <c r="C891" s="188" t="s">
        <v>910</v>
      </c>
      <c r="D891" s="188" t="s">
        <v>158</v>
      </c>
      <c r="E891" s="189" t="s">
        <v>911</v>
      </c>
      <c r="F891" s="190" t="s">
        <v>912</v>
      </c>
      <c r="G891" s="191" t="s">
        <v>102</v>
      </c>
      <c r="H891" s="192">
        <v>21.788</v>
      </c>
      <c r="I891" s="193"/>
      <c r="J891" s="194">
        <f>ROUND(I891*H891,2)</f>
        <v>0</v>
      </c>
      <c r="K891" s="190" t="s">
        <v>161</v>
      </c>
      <c r="L891" s="40"/>
      <c r="M891" s="195" t="s">
        <v>1</v>
      </c>
      <c r="N891" s="196" t="s">
        <v>45</v>
      </c>
      <c r="O891" s="72"/>
      <c r="P891" s="197">
        <f>O891*H891</f>
        <v>0</v>
      </c>
      <c r="Q891" s="197">
        <v>1.2999999999999999E-4</v>
      </c>
      <c r="R891" s="197">
        <f>Q891*H891</f>
        <v>2.8324399999999999E-3</v>
      </c>
      <c r="S891" s="197">
        <v>0</v>
      </c>
      <c r="T891" s="198">
        <f>S891*H891</f>
        <v>0</v>
      </c>
      <c r="U891" s="35"/>
      <c r="V891" s="35"/>
      <c r="W891" s="35"/>
      <c r="X891" s="35"/>
      <c r="Y891" s="35"/>
      <c r="Z891" s="35"/>
      <c r="AA891" s="35"/>
      <c r="AB891" s="35"/>
      <c r="AC891" s="35"/>
      <c r="AD891" s="35"/>
      <c r="AE891" s="35"/>
      <c r="AR891" s="199" t="s">
        <v>254</v>
      </c>
      <c r="AT891" s="199" t="s">
        <v>158</v>
      </c>
      <c r="AU891" s="199" t="s">
        <v>90</v>
      </c>
      <c r="AY891" s="18" t="s">
        <v>155</v>
      </c>
      <c r="BE891" s="200">
        <f>IF(N891="základní",J891,0)</f>
        <v>0</v>
      </c>
      <c r="BF891" s="200">
        <f>IF(N891="snížená",J891,0)</f>
        <v>0</v>
      </c>
      <c r="BG891" s="200">
        <f>IF(N891="zákl. přenesená",J891,0)</f>
        <v>0</v>
      </c>
      <c r="BH891" s="200">
        <f>IF(N891="sníž. přenesená",J891,0)</f>
        <v>0</v>
      </c>
      <c r="BI891" s="200">
        <f>IF(N891="nulová",J891,0)</f>
        <v>0</v>
      </c>
      <c r="BJ891" s="18" t="s">
        <v>88</v>
      </c>
      <c r="BK891" s="200">
        <f>ROUND(I891*H891,2)</f>
        <v>0</v>
      </c>
      <c r="BL891" s="18" t="s">
        <v>254</v>
      </c>
      <c r="BM891" s="199" t="s">
        <v>913</v>
      </c>
    </row>
    <row r="892" spans="1:65" s="2" customFormat="1" ht="24.2" customHeight="1">
      <c r="A892" s="35"/>
      <c r="B892" s="36"/>
      <c r="C892" s="188" t="s">
        <v>914</v>
      </c>
      <c r="D892" s="188" t="s">
        <v>158</v>
      </c>
      <c r="E892" s="189" t="s">
        <v>915</v>
      </c>
      <c r="F892" s="190" t="s">
        <v>916</v>
      </c>
      <c r="G892" s="191" t="s">
        <v>102</v>
      </c>
      <c r="H892" s="192">
        <v>120.816</v>
      </c>
      <c r="I892" s="193"/>
      <c r="J892" s="194">
        <f>ROUND(I892*H892,2)</f>
        <v>0</v>
      </c>
      <c r="K892" s="190" t="s">
        <v>161</v>
      </c>
      <c r="L892" s="40"/>
      <c r="M892" s="195" t="s">
        <v>1</v>
      </c>
      <c r="N892" s="196" t="s">
        <v>45</v>
      </c>
      <c r="O892" s="72"/>
      <c r="P892" s="197">
        <f>O892*H892</f>
        <v>0</v>
      </c>
      <c r="Q892" s="197">
        <v>2.7E-4</v>
      </c>
      <c r="R892" s="197">
        <f>Q892*H892</f>
        <v>3.2620320000000001E-2</v>
      </c>
      <c r="S892" s="197">
        <v>0</v>
      </c>
      <c r="T892" s="198">
        <f>S892*H892</f>
        <v>0</v>
      </c>
      <c r="U892" s="35"/>
      <c r="V892" s="35"/>
      <c r="W892" s="35"/>
      <c r="X892" s="35"/>
      <c r="Y892" s="35"/>
      <c r="Z892" s="35"/>
      <c r="AA892" s="35"/>
      <c r="AB892" s="35"/>
      <c r="AC892" s="35"/>
      <c r="AD892" s="35"/>
      <c r="AE892" s="35"/>
      <c r="AR892" s="199" t="s">
        <v>162</v>
      </c>
      <c r="AT892" s="199" t="s">
        <v>158</v>
      </c>
      <c r="AU892" s="199" t="s">
        <v>90</v>
      </c>
      <c r="AY892" s="18" t="s">
        <v>155</v>
      </c>
      <c r="BE892" s="200">
        <f>IF(N892="základní",J892,0)</f>
        <v>0</v>
      </c>
      <c r="BF892" s="200">
        <f>IF(N892="snížená",J892,0)</f>
        <v>0</v>
      </c>
      <c r="BG892" s="200">
        <f>IF(N892="zákl. přenesená",J892,0)</f>
        <v>0</v>
      </c>
      <c r="BH892" s="200">
        <f>IF(N892="sníž. přenesená",J892,0)</f>
        <v>0</v>
      </c>
      <c r="BI892" s="200">
        <f>IF(N892="nulová",J892,0)</f>
        <v>0</v>
      </c>
      <c r="BJ892" s="18" t="s">
        <v>88</v>
      </c>
      <c r="BK892" s="200">
        <f>ROUND(I892*H892,2)</f>
        <v>0</v>
      </c>
      <c r="BL892" s="18" t="s">
        <v>162</v>
      </c>
      <c r="BM892" s="199" t="s">
        <v>917</v>
      </c>
    </row>
    <row r="893" spans="1:65" s="13" customFormat="1" ht="11.25">
      <c r="B893" s="201"/>
      <c r="C893" s="202"/>
      <c r="D893" s="203" t="s">
        <v>164</v>
      </c>
      <c r="E893" s="204" t="s">
        <v>1</v>
      </c>
      <c r="F893" s="205" t="s">
        <v>165</v>
      </c>
      <c r="G893" s="202"/>
      <c r="H893" s="204" t="s">
        <v>1</v>
      </c>
      <c r="I893" s="206"/>
      <c r="J893" s="202"/>
      <c r="K893" s="202"/>
      <c r="L893" s="207"/>
      <c r="M893" s="208"/>
      <c r="N893" s="209"/>
      <c r="O893" s="209"/>
      <c r="P893" s="209"/>
      <c r="Q893" s="209"/>
      <c r="R893" s="209"/>
      <c r="S893" s="209"/>
      <c r="T893" s="210"/>
      <c r="AT893" s="211" t="s">
        <v>164</v>
      </c>
      <c r="AU893" s="211" t="s">
        <v>90</v>
      </c>
      <c r="AV893" s="13" t="s">
        <v>88</v>
      </c>
      <c r="AW893" s="13" t="s">
        <v>34</v>
      </c>
      <c r="AX893" s="13" t="s">
        <v>80</v>
      </c>
      <c r="AY893" s="211" t="s">
        <v>155</v>
      </c>
    </row>
    <row r="894" spans="1:65" s="13" customFormat="1" ht="11.25">
      <c r="B894" s="201"/>
      <c r="C894" s="202"/>
      <c r="D894" s="203" t="s">
        <v>164</v>
      </c>
      <c r="E894" s="204" t="s">
        <v>1</v>
      </c>
      <c r="F894" s="205" t="s">
        <v>187</v>
      </c>
      <c r="G894" s="202"/>
      <c r="H894" s="204" t="s">
        <v>1</v>
      </c>
      <c r="I894" s="206"/>
      <c r="J894" s="202"/>
      <c r="K894" s="202"/>
      <c r="L894" s="207"/>
      <c r="M894" s="208"/>
      <c r="N894" s="209"/>
      <c r="O894" s="209"/>
      <c r="P894" s="209"/>
      <c r="Q894" s="209"/>
      <c r="R894" s="209"/>
      <c r="S894" s="209"/>
      <c r="T894" s="210"/>
      <c r="AT894" s="211" t="s">
        <v>164</v>
      </c>
      <c r="AU894" s="211" t="s">
        <v>90</v>
      </c>
      <c r="AV894" s="13" t="s">
        <v>88</v>
      </c>
      <c r="AW894" s="13" t="s">
        <v>34</v>
      </c>
      <c r="AX894" s="13" t="s">
        <v>80</v>
      </c>
      <c r="AY894" s="211" t="s">
        <v>155</v>
      </c>
    </row>
    <row r="895" spans="1:65" s="14" customFormat="1" ht="11.25">
      <c r="B895" s="212"/>
      <c r="C895" s="213"/>
      <c r="D895" s="203" t="s">
        <v>164</v>
      </c>
      <c r="E895" s="214" t="s">
        <v>1</v>
      </c>
      <c r="F895" s="215" t="s">
        <v>918</v>
      </c>
      <c r="G895" s="213"/>
      <c r="H895" s="216">
        <v>120.816</v>
      </c>
      <c r="I895" s="217"/>
      <c r="J895" s="213"/>
      <c r="K895" s="213"/>
      <c r="L895" s="218"/>
      <c r="M895" s="219"/>
      <c r="N895" s="220"/>
      <c r="O895" s="220"/>
      <c r="P895" s="220"/>
      <c r="Q895" s="220"/>
      <c r="R895" s="220"/>
      <c r="S895" s="220"/>
      <c r="T895" s="221"/>
      <c r="AT895" s="222" t="s">
        <v>164</v>
      </c>
      <c r="AU895" s="222" t="s">
        <v>90</v>
      </c>
      <c r="AV895" s="14" t="s">
        <v>90</v>
      </c>
      <c r="AW895" s="14" t="s">
        <v>34</v>
      </c>
      <c r="AX895" s="14" t="s">
        <v>80</v>
      </c>
      <c r="AY895" s="222" t="s">
        <v>155</v>
      </c>
    </row>
    <row r="896" spans="1:65" s="15" customFormat="1" ht="11.25">
      <c r="B896" s="223"/>
      <c r="C896" s="224"/>
      <c r="D896" s="203" t="s">
        <v>164</v>
      </c>
      <c r="E896" s="225" t="s">
        <v>1</v>
      </c>
      <c r="F896" s="226" t="s">
        <v>171</v>
      </c>
      <c r="G896" s="224"/>
      <c r="H896" s="227">
        <v>120.816</v>
      </c>
      <c r="I896" s="228"/>
      <c r="J896" s="224"/>
      <c r="K896" s="224"/>
      <c r="L896" s="229"/>
      <c r="M896" s="230"/>
      <c r="N896" s="231"/>
      <c r="O896" s="231"/>
      <c r="P896" s="231"/>
      <c r="Q896" s="231"/>
      <c r="R896" s="231"/>
      <c r="S896" s="231"/>
      <c r="T896" s="232"/>
      <c r="AT896" s="233" t="s">
        <v>164</v>
      </c>
      <c r="AU896" s="233" t="s">
        <v>90</v>
      </c>
      <c r="AV896" s="15" t="s">
        <v>162</v>
      </c>
      <c r="AW896" s="15" t="s">
        <v>34</v>
      </c>
      <c r="AX896" s="15" t="s">
        <v>88</v>
      </c>
      <c r="AY896" s="233" t="s">
        <v>155</v>
      </c>
    </row>
    <row r="897" spans="1:65" s="2" customFormat="1" ht="24.2" customHeight="1">
      <c r="A897" s="35"/>
      <c r="B897" s="36"/>
      <c r="C897" s="188" t="s">
        <v>919</v>
      </c>
      <c r="D897" s="188" t="s">
        <v>158</v>
      </c>
      <c r="E897" s="189" t="s">
        <v>920</v>
      </c>
      <c r="F897" s="190" t="s">
        <v>921</v>
      </c>
      <c r="G897" s="191" t="s">
        <v>102</v>
      </c>
      <c r="H897" s="192">
        <v>1.093</v>
      </c>
      <c r="I897" s="193"/>
      <c r="J897" s="194">
        <f>ROUND(I897*H897,2)</f>
        <v>0</v>
      </c>
      <c r="K897" s="190" t="s">
        <v>161</v>
      </c>
      <c r="L897" s="40"/>
      <c r="M897" s="195" t="s">
        <v>1</v>
      </c>
      <c r="N897" s="196" t="s">
        <v>45</v>
      </c>
      <c r="O897" s="72"/>
      <c r="P897" s="197">
        <f>O897*H897</f>
        <v>0</v>
      </c>
      <c r="Q897" s="197">
        <v>2.0000000000000001E-4</v>
      </c>
      <c r="R897" s="197">
        <f>Q897*H897</f>
        <v>2.186E-4</v>
      </c>
      <c r="S897" s="197">
        <v>0</v>
      </c>
      <c r="T897" s="198">
        <f>S897*H897</f>
        <v>0</v>
      </c>
      <c r="U897" s="35"/>
      <c r="V897" s="35"/>
      <c r="W897" s="35"/>
      <c r="X897" s="35"/>
      <c r="Y897" s="35"/>
      <c r="Z897" s="35"/>
      <c r="AA897" s="35"/>
      <c r="AB897" s="35"/>
      <c r="AC897" s="35"/>
      <c r="AD897" s="35"/>
      <c r="AE897" s="35"/>
      <c r="AR897" s="199" t="s">
        <v>254</v>
      </c>
      <c r="AT897" s="199" t="s">
        <v>158</v>
      </c>
      <c r="AU897" s="199" t="s">
        <v>90</v>
      </c>
      <c r="AY897" s="18" t="s">
        <v>155</v>
      </c>
      <c r="BE897" s="200">
        <f>IF(N897="základní",J897,0)</f>
        <v>0</v>
      </c>
      <c r="BF897" s="200">
        <f>IF(N897="snížená",J897,0)</f>
        <v>0</v>
      </c>
      <c r="BG897" s="200">
        <f>IF(N897="zákl. přenesená",J897,0)</f>
        <v>0</v>
      </c>
      <c r="BH897" s="200">
        <f>IF(N897="sníž. přenesená",J897,0)</f>
        <v>0</v>
      </c>
      <c r="BI897" s="200">
        <f>IF(N897="nulová",J897,0)</f>
        <v>0</v>
      </c>
      <c r="BJ897" s="18" t="s">
        <v>88</v>
      </c>
      <c r="BK897" s="200">
        <f>ROUND(I897*H897,2)</f>
        <v>0</v>
      </c>
      <c r="BL897" s="18" t="s">
        <v>254</v>
      </c>
      <c r="BM897" s="199" t="s">
        <v>922</v>
      </c>
    </row>
    <row r="898" spans="1:65" s="13" customFormat="1" ht="11.25">
      <c r="B898" s="201"/>
      <c r="C898" s="202"/>
      <c r="D898" s="203" t="s">
        <v>164</v>
      </c>
      <c r="E898" s="204" t="s">
        <v>1</v>
      </c>
      <c r="F898" s="205" t="s">
        <v>165</v>
      </c>
      <c r="G898" s="202"/>
      <c r="H898" s="204" t="s">
        <v>1</v>
      </c>
      <c r="I898" s="206"/>
      <c r="J898" s="202"/>
      <c r="K898" s="202"/>
      <c r="L898" s="207"/>
      <c r="M898" s="208"/>
      <c r="N898" s="209"/>
      <c r="O898" s="209"/>
      <c r="P898" s="209"/>
      <c r="Q898" s="209"/>
      <c r="R898" s="209"/>
      <c r="S898" s="209"/>
      <c r="T898" s="210"/>
      <c r="AT898" s="211" t="s">
        <v>164</v>
      </c>
      <c r="AU898" s="211" t="s">
        <v>90</v>
      </c>
      <c r="AV898" s="13" t="s">
        <v>88</v>
      </c>
      <c r="AW898" s="13" t="s">
        <v>34</v>
      </c>
      <c r="AX898" s="13" t="s">
        <v>80</v>
      </c>
      <c r="AY898" s="211" t="s">
        <v>155</v>
      </c>
    </row>
    <row r="899" spans="1:65" s="13" customFormat="1" ht="11.25">
      <c r="B899" s="201"/>
      <c r="C899" s="202"/>
      <c r="D899" s="203" t="s">
        <v>164</v>
      </c>
      <c r="E899" s="204" t="s">
        <v>1</v>
      </c>
      <c r="F899" s="205" t="s">
        <v>166</v>
      </c>
      <c r="G899" s="202"/>
      <c r="H899" s="204" t="s">
        <v>1</v>
      </c>
      <c r="I899" s="206"/>
      <c r="J899" s="202"/>
      <c r="K899" s="202"/>
      <c r="L899" s="207"/>
      <c r="M899" s="208"/>
      <c r="N899" s="209"/>
      <c r="O899" s="209"/>
      <c r="P899" s="209"/>
      <c r="Q899" s="209"/>
      <c r="R899" s="209"/>
      <c r="S899" s="209"/>
      <c r="T899" s="210"/>
      <c r="AT899" s="211" t="s">
        <v>164</v>
      </c>
      <c r="AU899" s="211" t="s">
        <v>90</v>
      </c>
      <c r="AV899" s="13" t="s">
        <v>88</v>
      </c>
      <c r="AW899" s="13" t="s">
        <v>34</v>
      </c>
      <c r="AX899" s="13" t="s">
        <v>80</v>
      </c>
      <c r="AY899" s="211" t="s">
        <v>155</v>
      </c>
    </row>
    <row r="900" spans="1:65" s="13" customFormat="1" ht="11.25">
      <c r="B900" s="201"/>
      <c r="C900" s="202"/>
      <c r="D900" s="203" t="s">
        <v>164</v>
      </c>
      <c r="E900" s="204" t="s">
        <v>1</v>
      </c>
      <c r="F900" s="205" t="s">
        <v>187</v>
      </c>
      <c r="G900" s="202"/>
      <c r="H900" s="204" t="s">
        <v>1</v>
      </c>
      <c r="I900" s="206"/>
      <c r="J900" s="202"/>
      <c r="K900" s="202"/>
      <c r="L900" s="207"/>
      <c r="M900" s="208"/>
      <c r="N900" s="209"/>
      <c r="O900" s="209"/>
      <c r="P900" s="209"/>
      <c r="Q900" s="209"/>
      <c r="R900" s="209"/>
      <c r="S900" s="209"/>
      <c r="T900" s="210"/>
      <c r="AT900" s="211" t="s">
        <v>164</v>
      </c>
      <c r="AU900" s="211" t="s">
        <v>90</v>
      </c>
      <c r="AV900" s="13" t="s">
        <v>88</v>
      </c>
      <c r="AW900" s="13" t="s">
        <v>34</v>
      </c>
      <c r="AX900" s="13" t="s">
        <v>80</v>
      </c>
      <c r="AY900" s="211" t="s">
        <v>155</v>
      </c>
    </row>
    <row r="901" spans="1:65" s="13" customFormat="1" ht="11.25">
      <c r="B901" s="201"/>
      <c r="C901" s="202"/>
      <c r="D901" s="203" t="s">
        <v>164</v>
      </c>
      <c r="E901" s="204" t="s">
        <v>1</v>
      </c>
      <c r="F901" s="205" t="s">
        <v>216</v>
      </c>
      <c r="G901" s="202"/>
      <c r="H901" s="204" t="s">
        <v>1</v>
      </c>
      <c r="I901" s="206"/>
      <c r="J901" s="202"/>
      <c r="K901" s="202"/>
      <c r="L901" s="207"/>
      <c r="M901" s="208"/>
      <c r="N901" s="209"/>
      <c r="O901" s="209"/>
      <c r="P901" s="209"/>
      <c r="Q901" s="209"/>
      <c r="R901" s="209"/>
      <c r="S901" s="209"/>
      <c r="T901" s="210"/>
      <c r="AT901" s="211" t="s">
        <v>164</v>
      </c>
      <c r="AU901" s="211" t="s">
        <v>90</v>
      </c>
      <c r="AV901" s="13" t="s">
        <v>88</v>
      </c>
      <c r="AW901" s="13" t="s">
        <v>34</v>
      </c>
      <c r="AX901" s="13" t="s">
        <v>80</v>
      </c>
      <c r="AY901" s="211" t="s">
        <v>155</v>
      </c>
    </row>
    <row r="902" spans="1:65" s="13" customFormat="1" ht="11.25">
      <c r="B902" s="201"/>
      <c r="C902" s="202"/>
      <c r="D902" s="203" t="s">
        <v>164</v>
      </c>
      <c r="E902" s="204" t="s">
        <v>1</v>
      </c>
      <c r="F902" s="205" t="s">
        <v>217</v>
      </c>
      <c r="G902" s="202"/>
      <c r="H902" s="204" t="s">
        <v>1</v>
      </c>
      <c r="I902" s="206"/>
      <c r="J902" s="202"/>
      <c r="K902" s="202"/>
      <c r="L902" s="207"/>
      <c r="M902" s="208"/>
      <c r="N902" s="209"/>
      <c r="O902" s="209"/>
      <c r="P902" s="209"/>
      <c r="Q902" s="209"/>
      <c r="R902" s="209"/>
      <c r="S902" s="209"/>
      <c r="T902" s="210"/>
      <c r="AT902" s="211" t="s">
        <v>164</v>
      </c>
      <c r="AU902" s="211" t="s">
        <v>90</v>
      </c>
      <c r="AV902" s="13" t="s">
        <v>88</v>
      </c>
      <c r="AW902" s="13" t="s">
        <v>34</v>
      </c>
      <c r="AX902" s="13" t="s">
        <v>80</v>
      </c>
      <c r="AY902" s="211" t="s">
        <v>155</v>
      </c>
    </row>
    <row r="903" spans="1:65" s="14" customFormat="1" ht="11.25">
      <c r="B903" s="212"/>
      <c r="C903" s="213"/>
      <c r="D903" s="203" t="s">
        <v>164</v>
      </c>
      <c r="E903" s="214" t="s">
        <v>1</v>
      </c>
      <c r="F903" s="215" t="s">
        <v>218</v>
      </c>
      <c r="G903" s="213"/>
      <c r="H903" s="216">
        <v>0.35499999999999998</v>
      </c>
      <c r="I903" s="217"/>
      <c r="J903" s="213"/>
      <c r="K903" s="213"/>
      <c r="L903" s="218"/>
      <c r="M903" s="219"/>
      <c r="N903" s="220"/>
      <c r="O903" s="220"/>
      <c r="P903" s="220"/>
      <c r="Q903" s="220"/>
      <c r="R903" s="220"/>
      <c r="S903" s="220"/>
      <c r="T903" s="221"/>
      <c r="AT903" s="222" t="s">
        <v>164</v>
      </c>
      <c r="AU903" s="222" t="s">
        <v>90</v>
      </c>
      <c r="AV903" s="14" t="s">
        <v>90</v>
      </c>
      <c r="AW903" s="14" t="s">
        <v>34</v>
      </c>
      <c r="AX903" s="14" t="s">
        <v>80</v>
      </c>
      <c r="AY903" s="222" t="s">
        <v>155</v>
      </c>
    </row>
    <row r="904" spans="1:65" s="14" customFormat="1" ht="11.25">
      <c r="B904" s="212"/>
      <c r="C904" s="213"/>
      <c r="D904" s="203" t="s">
        <v>164</v>
      </c>
      <c r="E904" s="214" t="s">
        <v>1</v>
      </c>
      <c r="F904" s="215" t="s">
        <v>219</v>
      </c>
      <c r="G904" s="213"/>
      <c r="H904" s="216">
        <v>0.36299999999999999</v>
      </c>
      <c r="I904" s="217"/>
      <c r="J904" s="213"/>
      <c r="K904" s="213"/>
      <c r="L904" s="218"/>
      <c r="M904" s="219"/>
      <c r="N904" s="220"/>
      <c r="O904" s="220"/>
      <c r="P904" s="220"/>
      <c r="Q904" s="220"/>
      <c r="R904" s="220"/>
      <c r="S904" s="220"/>
      <c r="T904" s="221"/>
      <c r="AT904" s="222" t="s">
        <v>164</v>
      </c>
      <c r="AU904" s="222" t="s">
        <v>90</v>
      </c>
      <c r="AV904" s="14" t="s">
        <v>90</v>
      </c>
      <c r="AW904" s="14" t="s">
        <v>34</v>
      </c>
      <c r="AX904" s="14" t="s">
        <v>80</v>
      </c>
      <c r="AY904" s="222" t="s">
        <v>155</v>
      </c>
    </row>
    <row r="905" spans="1:65" s="14" customFormat="1" ht="11.25">
      <c r="B905" s="212"/>
      <c r="C905" s="213"/>
      <c r="D905" s="203" t="s">
        <v>164</v>
      </c>
      <c r="E905" s="214" t="s">
        <v>1</v>
      </c>
      <c r="F905" s="215" t="s">
        <v>220</v>
      </c>
      <c r="G905" s="213"/>
      <c r="H905" s="216">
        <v>0.375</v>
      </c>
      <c r="I905" s="217"/>
      <c r="J905" s="213"/>
      <c r="K905" s="213"/>
      <c r="L905" s="218"/>
      <c r="M905" s="219"/>
      <c r="N905" s="220"/>
      <c r="O905" s="220"/>
      <c r="P905" s="220"/>
      <c r="Q905" s="220"/>
      <c r="R905" s="220"/>
      <c r="S905" s="220"/>
      <c r="T905" s="221"/>
      <c r="AT905" s="222" t="s">
        <v>164</v>
      </c>
      <c r="AU905" s="222" t="s">
        <v>90</v>
      </c>
      <c r="AV905" s="14" t="s">
        <v>90</v>
      </c>
      <c r="AW905" s="14" t="s">
        <v>34</v>
      </c>
      <c r="AX905" s="14" t="s">
        <v>80</v>
      </c>
      <c r="AY905" s="222" t="s">
        <v>155</v>
      </c>
    </row>
    <row r="906" spans="1:65" s="15" customFormat="1" ht="11.25">
      <c r="B906" s="223"/>
      <c r="C906" s="224"/>
      <c r="D906" s="203" t="s">
        <v>164</v>
      </c>
      <c r="E906" s="225" t="s">
        <v>1</v>
      </c>
      <c r="F906" s="226" t="s">
        <v>171</v>
      </c>
      <c r="G906" s="224"/>
      <c r="H906" s="227">
        <v>1.093</v>
      </c>
      <c r="I906" s="228"/>
      <c r="J906" s="224"/>
      <c r="K906" s="224"/>
      <c r="L906" s="229"/>
      <c r="M906" s="230"/>
      <c r="N906" s="231"/>
      <c r="O906" s="231"/>
      <c r="P906" s="231"/>
      <c r="Q906" s="231"/>
      <c r="R906" s="231"/>
      <c r="S906" s="231"/>
      <c r="T906" s="232"/>
      <c r="AT906" s="233" t="s">
        <v>164</v>
      </c>
      <c r="AU906" s="233" t="s">
        <v>90</v>
      </c>
      <c r="AV906" s="15" t="s">
        <v>162</v>
      </c>
      <c r="AW906" s="15" t="s">
        <v>34</v>
      </c>
      <c r="AX906" s="15" t="s">
        <v>88</v>
      </c>
      <c r="AY906" s="233" t="s">
        <v>155</v>
      </c>
    </row>
    <row r="907" spans="1:65" s="2" customFormat="1" ht="24.2" customHeight="1">
      <c r="A907" s="35"/>
      <c r="B907" s="36"/>
      <c r="C907" s="188" t="s">
        <v>923</v>
      </c>
      <c r="D907" s="188" t="s">
        <v>158</v>
      </c>
      <c r="E907" s="189" t="s">
        <v>924</v>
      </c>
      <c r="F907" s="190" t="s">
        <v>925</v>
      </c>
      <c r="G907" s="191" t="s">
        <v>102</v>
      </c>
      <c r="H907" s="192">
        <v>120.816</v>
      </c>
      <c r="I907" s="193"/>
      <c r="J907" s="194">
        <f>ROUND(I907*H907,2)</f>
        <v>0</v>
      </c>
      <c r="K907" s="190" t="s">
        <v>161</v>
      </c>
      <c r="L907" s="40"/>
      <c r="M907" s="195" t="s">
        <v>1</v>
      </c>
      <c r="N907" s="196" t="s">
        <v>45</v>
      </c>
      <c r="O907" s="72"/>
      <c r="P907" s="197">
        <f>O907*H907</f>
        <v>0</v>
      </c>
      <c r="Q907" s="197">
        <v>6.4999999999999997E-4</v>
      </c>
      <c r="R907" s="197">
        <f>Q907*H907</f>
        <v>7.85304E-2</v>
      </c>
      <c r="S907" s="197">
        <v>0</v>
      </c>
      <c r="T907" s="198">
        <f>S907*H907</f>
        <v>0</v>
      </c>
      <c r="U907" s="35"/>
      <c r="V907" s="35"/>
      <c r="W907" s="35"/>
      <c r="X907" s="35"/>
      <c r="Y907" s="35"/>
      <c r="Z907" s="35"/>
      <c r="AA907" s="35"/>
      <c r="AB907" s="35"/>
      <c r="AC907" s="35"/>
      <c r="AD907" s="35"/>
      <c r="AE907" s="35"/>
      <c r="AR907" s="199" t="s">
        <v>162</v>
      </c>
      <c r="AT907" s="199" t="s">
        <v>158</v>
      </c>
      <c r="AU907" s="199" t="s">
        <v>90</v>
      </c>
      <c r="AY907" s="18" t="s">
        <v>155</v>
      </c>
      <c r="BE907" s="200">
        <f>IF(N907="základní",J907,0)</f>
        <v>0</v>
      </c>
      <c r="BF907" s="200">
        <f>IF(N907="snížená",J907,0)</f>
        <v>0</v>
      </c>
      <c r="BG907" s="200">
        <f>IF(N907="zákl. přenesená",J907,0)</f>
        <v>0</v>
      </c>
      <c r="BH907" s="200">
        <f>IF(N907="sníž. přenesená",J907,0)</f>
        <v>0</v>
      </c>
      <c r="BI907" s="200">
        <f>IF(N907="nulová",J907,0)</f>
        <v>0</v>
      </c>
      <c r="BJ907" s="18" t="s">
        <v>88</v>
      </c>
      <c r="BK907" s="200">
        <f>ROUND(I907*H907,2)</f>
        <v>0</v>
      </c>
      <c r="BL907" s="18" t="s">
        <v>162</v>
      </c>
      <c r="BM907" s="199" t="s">
        <v>926</v>
      </c>
    </row>
    <row r="908" spans="1:65" s="13" customFormat="1" ht="11.25">
      <c r="B908" s="201"/>
      <c r="C908" s="202"/>
      <c r="D908" s="203" t="s">
        <v>164</v>
      </c>
      <c r="E908" s="204" t="s">
        <v>1</v>
      </c>
      <c r="F908" s="205" t="s">
        <v>165</v>
      </c>
      <c r="G908" s="202"/>
      <c r="H908" s="204" t="s">
        <v>1</v>
      </c>
      <c r="I908" s="206"/>
      <c r="J908" s="202"/>
      <c r="K908" s="202"/>
      <c r="L908" s="207"/>
      <c r="M908" s="208"/>
      <c r="N908" s="209"/>
      <c r="O908" s="209"/>
      <c r="P908" s="209"/>
      <c r="Q908" s="209"/>
      <c r="R908" s="209"/>
      <c r="S908" s="209"/>
      <c r="T908" s="210"/>
      <c r="AT908" s="211" t="s">
        <v>164</v>
      </c>
      <c r="AU908" s="211" t="s">
        <v>90</v>
      </c>
      <c r="AV908" s="13" t="s">
        <v>88</v>
      </c>
      <c r="AW908" s="13" t="s">
        <v>34</v>
      </c>
      <c r="AX908" s="13" t="s">
        <v>80</v>
      </c>
      <c r="AY908" s="211" t="s">
        <v>155</v>
      </c>
    </row>
    <row r="909" spans="1:65" s="13" customFormat="1" ht="11.25">
      <c r="B909" s="201"/>
      <c r="C909" s="202"/>
      <c r="D909" s="203" t="s">
        <v>164</v>
      </c>
      <c r="E909" s="204" t="s">
        <v>1</v>
      </c>
      <c r="F909" s="205" t="s">
        <v>187</v>
      </c>
      <c r="G909" s="202"/>
      <c r="H909" s="204" t="s">
        <v>1</v>
      </c>
      <c r="I909" s="206"/>
      <c r="J909" s="202"/>
      <c r="K909" s="202"/>
      <c r="L909" s="207"/>
      <c r="M909" s="208"/>
      <c r="N909" s="209"/>
      <c r="O909" s="209"/>
      <c r="P909" s="209"/>
      <c r="Q909" s="209"/>
      <c r="R909" s="209"/>
      <c r="S909" s="209"/>
      <c r="T909" s="210"/>
      <c r="AT909" s="211" t="s">
        <v>164</v>
      </c>
      <c r="AU909" s="211" t="s">
        <v>90</v>
      </c>
      <c r="AV909" s="13" t="s">
        <v>88</v>
      </c>
      <c r="AW909" s="13" t="s">
        <v>34</v>
      </c>
      <c r="AX909" s="13" t="s">
        <v>80</v>
      </c>
      <c r="AY909" s="211" t="s">
        <v>155</v>
      </c>
    </row>
    <row r="910" spans="1:65" s="14" customFormat="1" ht="11.25">
      <c r="B910" s="212"/>
      <c r="C910" s="213"/>
      <c r="D910" s="203" t="s">
        <v>164</v>
      </c>
      <c r="E910" s="214" t="s">
        <v>1</v>
      </c>
      <c r="F910" s="215" t="s">
        <v>918</v>
      </c>
      <c r="G910" s="213"/>
      <c r="H910" s="216">
        <v>120.816</v>
      </c>
      <c r="I910" s="217"/>
      <c r="J910" s="213"/>
      <c r="K910" s="213"/>
      <c r="L910" s="218"/>
      <c r="M910" s="219"/>
      <c r="N910" s="220"/>
      <c r="O910" s="220"/>
      <c r="P910" s="220"/>
      <c r="Q910" s="220"/>
      <c r="R910" s="220"/>
      <c r="S910" s="220"/>
      <c r="T910" s="221"/>
      <c r="AT910" s="222" t="s">
        <v>164</v>
      </c>
      <c r="AU910" s="222" t="s">
        <v>90</v>
      </c>
      <c r="AV910" s="14" t="s">
        <v>90</v>
      </c>
      <c r="AW910" s="14" t="s">
        <v>34</v>
      </c>
      <c r="AX910" s="14" t="s">
        <v>80</v>
      </c>
      <c r="AY910" s="222" t="s">
        <v>155</v>
      </c>
    </row>
    <row r="911" spans="1:65" s="15" customFormat="1" ht="11.25">
      <c r="B911" s="223"/>
      <c r="C911" s="224"/>
      <c r="D911" s="203" t="s">
        <v>164</v>
      </c>
      <c r="E911" s="225" t="s">
        <v>1</v>
      </c>
      <c r="F911" s="226" t="s">
        <v>171</v>
      </c>
      <c r="G911" s="224"/>
      <c r="H911" s="227">
        <v>120.816</v>
      </c>
      <c r="I911" s="228"/>
      <c r="J911" s="224"/>
      <c r="K911" s="224"/>
      <c r="L911" s="229"/>
      <c r="M911" s="230"/>
      <c r="N911" s="231"/>
      <c r="O911" s="231"/>
      <c r="P911" s="231"/>
      <c r="Q911" s="231"/>
      <c r="R911" s="231"/>
      <c r="S911" s="231"/>
      <c r="T911" s="232"/>
      <c r="AT911" s="233" t="s">
        <v>164</v>
      </c>
      <c r="AU911" s="233" t="s">
        <v>90</v>
      </c>
      <c r="AV911" s="15" t="s">
        <v>162</v>
      </c>
      <c r="AW911" s="15" t="s">
        <v>34</v>
      </c>
      <c r="AX911" s="15" t="s">
        <v>88</v>
      </c>
      <c r="AY911" s="233" t="s">
        <v>155</v>
      </c>
    </row>
    <row r="912" spans="1:65" s="12" customFormat="1" ht="22.9" customHeight="1">
      <c r="B912" s="172"/>
      <c r="C912" s="173"/>
      <c r="D912" s="174" t="s">
        <v>79</v>
      </c>
      <c r="E912" s="186" t="s">
        <v>927</v>
      </c>
      <c r="F912" s="186" t="s">
        <v>928</v>
      </c>
      <c r="G912" s="173"/>
      <c r="H912" s="173"/>
      <c r="I912" s="176"/>
      <c r="J912" s="187">
        <f>BK912</f>
        <v>0</v>
      </c>
      <c r="K912" s="173"/>
      <c r="L912" s="178"/>
      <c r="M912" s="179"/>
      <c r="N912" s="180"/>
      <c r="O912" s="180"/>
      <c r="P912" s="181">
        <f>SUM(P913:P917)</f>
        <v>0</v>
      </c>
      <c r="Q912" s="180"/>
      <c r="R912" s="181">
        <f>SUM(R913:R917)</f>
        <v>0</v>
      </c>
      <c r="S912" s="180"/>
      <c r="T912" s="182">
        <f>SUM(T913:T917)</f>
        <v>0</v>
      </c>
      <c r="AR912" s="183" t="s">
        <v>90</v>
      </c>
      <c r="AT912" s="184" t="s">
        <v>79</v>
      </c>
      <c r="AU912" s="184" t="s">
        <v>88</v>
      </c>
      <c r="AY912" s="183" t="s">
        <v>155</v>
      </c>
      <c r="BK912" s="185">
        <f>SUM(BK913:BK917)</f>
        <v>0</v>
      </c>
    </row>
    <row r="913" spans="1:65" s="2" customFormat="1" ht="24.2" customHeight="1">
      <c r="A913" s="35"/>
      <c r="B913" s="36"/>
      <c r="C913" s="188" t="s">
        <v>929</v>
      </c>
      <c r="D913" s="188" t="s">
        <v>158</v>
      </c>
      <c r="E913" s="189" t="s">
        <v>930</v>
      </c>
      <c r="F913" s="190" t="s">
        <v>931</v>
      </c>
      <c r="G913" s="191" t="s">
        <v>102</v>
      </c>
      <c r="H913" s="192">
        <v>30</v>
      </c>
      <c r="I913" s="193"/>
      <c r="J913" s="194">
        <f>ROUND(I913*H913,2)</f>
        <v>0</v>
      </c>
      <c r="K913" s="190" t="s">
        <v>1</v>
      </c>
      <c r="L913" s="40"/>
      <c r="M913" s="195" t="s">
        <v>1</v>
      </c>
      <c r="N913" s="196" t="s">
        <v>45</v>
      </c>
      <c r="O913" s="72"/>
      <c r="P913" s="197">
        <f>O913*H913</f>
        <v>0</v>
      </c>
      <c r="Q913" s="197">
        <v>0</v>
      </c>
      <c r="R913" s="197">
        <f>Q913*H913</f>
        <v>0</v>
      </c>
      <c r="S913" s="197">
        <v>0</v>
      </c>
      <c r="T913" s="198">
        <f>S913*H913</f>
        <v>0</v>
      </c>
      <c r="U913" s="35"/>
      <c r="V913" s="35"/>
      <c r="W913" s="35"/>
      <c r="X913" s="35"/>
      <c r="Y913" s="35"/>
      <c r="Z913" s="35"/>
      <c r="AA913" s="35"/>
      <c r="AB913" s="35"/>
      <c r="AC913" s="35"/>
      <c r="AD913" s="35"/>
      <c r="AE913" s="35"/>
      <c r="AR913" s="199" t="s">
        <v>254</v>
      </c>
      <c r="AT913" s="199" t="s">
        <v>158</v>
      </c>
      <c r="AU913" s="199" t="s">
        <v>90</v>
      </c>
      <c r="AY913" s="18" t="s">
        <v>155</v>
      </c>
      <c r="BE913" s="200">
        <f>IF(N913="základní",J913,0)</f>
        <v>0</v>
      </c>
      <c r="BF913" s="200">
        <f>IF(N913="snížená",J913,0)</f>
        <v>0</v>
      </c>
      <c r="BG913" s="200">
        <f>IF(N913="zákl. přenesená",J913,0)</f>
        <v>0</v>
      </c>
      <c r="BH913" s="200">
        <f>IF(N913="sníž. přenesená",J913,0)</f>
        <v>0</v>
      </c>
      <c r="BI913" s="200">
        <f>IF(N913="nulová",J913,0)</f>
        <v>0</v>
      </c>
      <c r="BJ913" s="18" t="s">
        <v>88</v>
      </c>
      <c r="BK913" s="200">
        <f>ROUND(I913*H913,2)</f>
        <v>0</v>
      </c>
      <c r="BL913" s="18" t="s">
        <v>254</v>
      </c>
      <c r="BM913" s="199" t="s">
        <v>932</v>
      </c>
    </row>
    <row r="914" spans="1:65" s="13" customFormat="1" ht="11.25">
      <c r="B914" s="201"/>
      <c r="C914" s="202"/>
      <c r="D914" s="203" t="s">
        <v>164</v>
      </c>
      <c r="E914" s="204" t="s">
        <v>1</v>
      </c>
      <c r="F914" s="205" t="s">
        <v>165</v>
      </c>
      <c r="G914" s="202"/>
      <c r="H914" s="204" t="s">
        <v>1</v>
      </c>
      <c r="I914" s="206"/>
      <c r="J914" s="202"/>
      <c r="K914" s="202"/>
      <c r="L914" s="207"/>
      <c r="M914" s="208"/>
      <c r="N914" s="209"/>
      <c r="O914" s="209"/>
      <c r="P914" s="209"/>
      <c r="Q914" s="209"/>
      <c r="R914" s="209"/>
      <c r="S914" s="209"/>
      <c r="T914" s="210"/>
      <c r="AT914" s="211" t="s">
        <v>164</v>
      </c>
      <c r="AU914" s="211" t="s">
        <v>90</v>
      </c>
      <c r="AV914" s="13" t="s">
        <v>88</v>
      </c>
      <c r="AW914" s="13" t="s">
        <v>34</v>
      </c>
      <c r="AX914" s="13" t="s">
        <v>80</v>
      </c>
      <c r="AY914" s="211" t="s">
        <v>155</v>
      </c>
    </row>
    <row r="915" spans="1:65" s="13" customFormat="1" ht="11.25">
      <c r="B915" s="201"/>
      <c r="C915" s="202"/>
      <c r="D915" s="203" t="s">
        <v>164</v>
      </c>
      <c r="E915" s="204" t="s">
        <v>1</v>
      </c>
      <c r="F915" s="205" t="s">
        <v>880</v>
      </c>
      <c r="G915" s="202"/>
      <c r="H915" s="204" t="s">
        <v>1</v>
      </c>
      <c r="I915" s="206"/>
      <c r="J915" s="202"/>
      <c r="K915" s="202"/>
      <c r="L915" s="207"/>
      <c r="M915" s="208"/>
      <c r="N915" s="209"/>
      <c r="O915" s="209"/>
      <c r="P915" s="209"/>
      <c r="Q915" s="209"/>
      <c r="R915" s="209"/>
      <c r="S915" s="209"/>
      <c r="T915" s="210"/>
      <c r="AT915" s="211" t="s">
        <v>164</v>
      </c>
      <c r="AU915" s="211" t="s">
        <v>90</v>
      </c>
      <c r="AV915" s="13" t="s">
        <v>88</v>
      </c>
      <c r="AW915" s="13" t="s">
        <v>34</v>
      </c>
      <c r="AX915" s="13" t="s">
        <v>80</v>
      </c>
      <c r="AY915" s="211" t="s">
        <v>155</v>
      </c>
    </row>
    <row r="916" spans="1:65" s="14" customFormat="1" ht="11.25">
      <c r="B916" s="212"/>
      <c r="C916" s="213"/>
      <c r="D916" s="203" t="s">
        <v>164</v>
      </c>
      <c r="E916" s="214" t="s">
        <v>1</v>
      </c>
      <c r="F916" s="215" t="s">
        <v>328</v>
      </c>
      <c r="G916" s="213"/>
      <c r="H916" s="216">
        <v>30</v>
      </c>
      <c r="I916" s="217"/>
      <c r="J916" s="213"/>
      <c r="K916" s="213"/>
      <c r="L916" s="218"/>
      <c r="M916" s="219"/>
      <c r="N916" s="220"/>
      <c r="O916" s="220"/>
      <c r="P916" s="220"/>
      <c r="Q916" s="220"/>
      <c r="R916" s="220"/>
      <c r="S916" s="220"/>
      <c r="T916" s="221"/>
      <c r="AT916" s="222" t="s">
        <v>164</v>
      </c>
      <c r="AU916" s="222" t="s">
        <v>90</v>
      </c>
      <c r="AV916" s="14" t="s">
        <v>90</v>
      </c>
      <c r="AW916" s="14" t="s">
        <v>34</v>
      </c>
      <c r="AX916" s="14" t="s">
        <v>80</v>
      </c>
      <c r="AY916" s="222" t="s">
        <v>155</v>
      </c>
    </row>
    <row r="917" spans="1:65" s="15" customFormat="1" ht="11.25">
      <c r="B917" s="223"/>
      <c r="C917" s="224"/>
      <c r="D917" s="203" t="s">
        <v>164</v>
      </c>
      <c r="E917" s="225" t="s">
        <v>1</v>
      </c>
      <c r="F917" s="226" t="s">
        <v>171</v>
      </c>
      <c r="G917" s="224"/>
      <c r="H917" s="227">
        <v>30</v>
      </c>
      <c r="I917" s="228"/>
      <c r="J917" s="224"/>
      <c r="K917" s="224"/>
      <c r="L917" s="229"/>
      <c r="M917" s="230"/>
      <c r="N917" s="231"/>
      <c r="O917" s="231"/>
      <c r="P917" s="231"/>
      <c r="Q917" s="231"/>
      <c r="R917" s="231"/>
      <c r="S917" s="231"/>
      <c r="T917" s="232"/>
      <c r="AT917" s="233" t="s">
        <v>164</v>
      </c>
      <c r="AU917" s="233" t="s">
        <v>90</v>
      </c>
      <c r="AV917" s="15" t="s">
        <v>162</v>
      </c>
      <c r="AW917" s="15" t="s">
        <v>34</v>
      </c>
      <c r="AX917" s="15" t="s">
        <v>88</v>
      </c>
      <c r="AY917" s="233" t="s">
        <v>155</v>
      </c>
    </row>
    <row r="918" spans="1:65" s="12" customFormat="1" ht="25.9" customHeight="1">
      <c r="B918" s="172"/>
      <c r="C918" s="173"/>
      <c r="D918" s="174" t="s">
        <v>79</v>
      </c>
      <c r="E918" s="175" t="s">
        <v>933</v>
      </c>
      <c r="F918" s="175" t="s">
        <v>934</v>
      </c>
      <c r="G918" s="173"/>
      <c r="H918" s="173"/>
      <c r="I918" s="176"/>
      <c r="J918" s="177">
        <f>BK918</f>
        <v>0</v>
      </c>
      <c r="K918" s="173"/>
      <c r="L918" s="178"/>
      <c r="M918" s="179"/>
      <c r="N918" s="180"/>
      <c r="O918" s="180"/>
      <c r="P918" s="181">
        <f>SUM(P919:P923)</f>
        <v>0</v>
      </c>
      <c r="Q918" s="180"/>
      <c r="R918" s="181">
        <f>SUM(R919:R923)</f>
        <v>0</v>
      </c>
      <c r="S918" s="180"/>
      <c r="T918" s="182">
        <f>SUM(T919:T923)</f>
        <v>0</v>
      </c>
      <c r="AR918" s="183" t="s">
        <v>162</v>
      </c>
      <c r="AT918" s="184" t="s">
        <v>79</v>
      </c>
      <c r="AU918" s="184" t="s">
        <v>80</v>
      </c>
      <c r="AY918" s="183" t="s">
        <v>155</v>
      </c>
      <c r="BK918" s="185">
        <f>SUM(BK919:BK923)</f>
        <v>0</v>
      </c>
    </row>
    <row r="919" spans="1:65" s="2" customFormat="1" ht="14.45" customHeight="1">
      <c r="A919" s="35"/>
      <c r="B919" s="36"/>
      <c r="C919" s="188" t="s">
        <v>935</v>
      </c>
      <c r="D919" s="188" t="s">
        <v>158</v>
      </c>
      <c r="E919" s="189" t="s">
        <v>936</v>
      </c>
      <c r="F919" s="190" t="s">
        <v>937</v>
      </c>
      <c r="G919" s="191" t="s">
        <v>938</v>
      </c>
      <c r="H919" s="192">
        <v>5</v>
      </c>
      <c r="I919" s="193"/>
      <c r="J919" s="194">
        <f>ROUND(I919*H919,2)</f>
        <v>0</v>
      </c>
      <c r="K919" s="190" t="s">
        <v>161</v>
      </c>
      <c r="L919" s="40"/>
      <c r="M919" s="195" t="s">
        <v>1</v>
      </c>
      <c r="N919" s="196" t="s">
        <v>45</v>
      </c>
      <c r="O919" s="72"/>
      <c r="P919" s="197">
        <f>O919*H919</f>
        <v>0</v>
      </c>
      <c r="Q919" s="197">
        <v>0</v>
      </c>
      <c r="R919" s="197">
        <f>Q919*H919</f>
        <v>0</v>
      </c>
      <c r="S919" s="197">
        <v>0</v>
      </c>
      <c r="T919" s="198">
        <f>S919*H919</f>
        <v>0</v>
      </c>
      <c r="U919" s="35"/>
      <c r="V919" s="35"/>
      <c r="W919" s="35"/>
      <c r="X919" s="35"/>
      <c r="Y919" s="35"/>
      <c r="Z919" s="35"/>
      <c r="AA919" s="35"/>
      <c r="AB919" s="35"/>
      <c r="AC919" s="35"/>
      <c r="AD919" s="35"/>
      <c r="AE919" s="35"/>
      <c r="AR919" s="199" t="s">
        <v>939</v>
      </c>
      <c r="AT919" s="199" t="s">
        <v>158</v>
      </c>
      <c r="AU919" s="199" t="s">
        <v>88</v>
      </c>
      <c r="AY919" s="18" t="s">
        <v>155</v>
      </c>
      <c r="BE919" s="200">
        <f>IF(N919="základní",J919,0)</f>
        <v>0</v>
      </c>
      <c r="BF919" s="200">
        <f>IF(N919="snížená",J919,0)</f>
        <v>0</v>
      </c>
      <c r="BG919" s="200">
        <f>IF(N919="zákl. přenesená",J919,0)</f>
        <v>0</v>
      </c>
      <c r="BH919" s="200">
        <f>IF(N919="sníž. přenesená",J919,0)</f>
        <v>0</v>
      </c>
      <c r="BI919" s="200">
        <f>IF(N919="nulová",J919,0)</f>
        <v>0</v>
      </c>
      <c r="BJ919" s="18" t="s">
        <v>88</v>
      </c>
      <c r="BK919" s="200">
        <f>ROUND(I919*H919,2)</f>
        <v>0</v>
      </c>
      <c r="BL919" s="18" t="s">
        <v>939</v>
      </c>
      <c r="BM919" s="199" t="s">
        <v>940</v>
      </c>
    </row>
    <row r="920" spans="1:65" s="13" customFormat="1" ht="11.25">
      <c r="B920" s="201"/>
      <c r="C920" s="202"/>
      <c r="D920" s="203" t="s">
        <v>164</v>
      </c>
      <c r="E920" s="204" t="s">
        <v>1</v>
      </c>
      <c r="F920" s="205" t="s">
        <v>165</v>
      </c>
      <c r="G920" s="202"/>
      <c r="H920" s="204" t="s">
        <v>1</v>
      </c>
      <c r="I920" s="206"/>
      <c r="J920" s="202"/>
      <c r="K920" s="202"/>
      <c r="L920" s="207"/>
      <c r="M920" s="208"/>
      <c r="N920" s="209"/>
      <c r="O920" s="209"/>
      <c r="P920" s="209"/>
      <c r="Q920" s="209"/>
      <c r="R920" s="209"/>
      <c r="S920" s="209"/>
      <c r="T920" s="210"/>
      <c r="AT920" s="211" t="s">
        <v>164</v>
      </c>
      <c r="AU920" s="211" t="s">
        <v>88</v>
      </c>
      <c r="AV920" s="13" t="s">
        <v>88</v>
      </c>
      <c r="AW920" s="13" t="s">
        <v>34</v>
      </c>
      <c r="AX920" s="13" t="s">
        <v>80</v>
      </c>
      <c r="AY920" s="211" t="s">
        <v>155</v>
      </c>
    </row>
    <row r="921" spans="1:65" s="13" customFormat="1" ht="11.25">
      <c r="B921" s="201"/>
      <c r="C921" s="202"/>
      <c r="D921" s="203" t="s">
        <v>164</v>
      </c>
      <c r="E921" s="204" t="s">
        <v>1</v>
      </c>
      <c r="F921" s="205" t="s">
        <v>880</v>
      </c>
      <c r="G921" s="202"/>
      <c r="H921" s="204" t="s">
        <v>1</v>
      </c>
      <c r="I921" s="206"/>
      <c r="J921" s="202"/>
      <c r="K921" s="202"/>
      <c r="L921" s="207"/>
      <c r="M921" s="208"/>
      <c r="N921" s="209"/>
      <c r="O921" s="209"/>
      <c r="P921" s="209"/>
      <c r="Q921" s="209"/>
      <c r="R921" s="209"/>
      <c r="S921" s="209"/>
      <c r="T921" s="210"/>
      <c r="AT921" s="211" t="s">
        <v>164</v>
      </c>
      <c r="AU921" s="211" t="s">
        <v>88</v>
      </c>
      <c r="AV921" s="13" t="s">
        <v>88</v>
      </c>
      <c r="AW921" s="13" t="s">
        <v>34</v>
      </c>
      <c r="AX921" s="13" t="s">
        <v>80</v>
      </c>
      <c r="AY921" s="211" t="s">
        <v>155</v>
      </c>
    </row>
    <row r="922" spans="1:65" s="14" customFormat="1" ht="11.25">
      <c r="B922" s="212"/>
      <c r="C922" s="213"/>
      <c r="D922" s="203" t="s">
        <v>164</v>
      </c>
      <c r="E922" s="214" t="s">
        <v>1</v>
      </c>
      <c r="F922" s="215" t="s">
        <v>941</v>
      </c>
      <c r="G922" s="213"/>
      <c r="H922" s="216">
        <v>5</v>
      </c>
      <c r="I922" s="217"/>
      <c r="J922" s="213"/>
      <c r="K922" s="213"/>
      <c r="L922" s="218"/>
      <c r="M922" s="219"/>
      <c r="N922" s="220"/>
      <c r="O922" s="220"/>
      <c r="P922" s="220"/>
      <c r="Q922" s="220"/>
      <c r="R922" s="220"/>
      <c r="S922" s="220"/>
      <c r="T922" s="221"/>
      <c r="AT922" s="222" t="s">
        <v>164</v>
      </c>
      <c r="AU922" s="222" t="s">
        <v>88</v>
      </c>
      <c r="AV922" s="14" t="s">
        <v>90</v>
      </c>
      <c r="AW922" s="14" t="s">
        <v>34</v>
      </c>
      <c r="AX922" s="14" t="s">
        <v>80</v>
      </c>
      <c r="AY922" s="222" t="s">
        <v>155</v>
      </c>
    </row>
    <row r="923" spans="1:65" s="15" customFormat="1" ht="11.25">
      <c r="B923" s="223"/>
      <c r="C923" s="224"/>
      <c r="D923" s="203" t="s">
        <v>164</v>
      </c>
      <c r="E923" s="225" t="s">
        <v>1</v>
      </c>
      <c r="F923" s="226" t="s">
        <v>171</v>
      </c>
      <c r="G923" s="224"/>
      <c r="H923" s="227">
        <v>5</v>
      </c>
      <c r="I923" s="228"/>
      <c r="J923" s="224"/>
      <c r="K923" s="224"/>
      <c r="L923" s="229"/>
      <c r="M923" s="256"/>
      <c r="N923" s="257"/>
      <c r="O923" s="257"/>
      <c r="P923" s="257"/>
      <c r="Q923" s="257"/>
      <c r="R923" s="257"/>
      <c r="S923" s="257"/>
      <c r="T923" s="258"/>
      <c r="AT923" s="233" t="s">
        <v>164</v>
      </c>
      <c r="AU923" s="233" t="s">
        <v>88</v>
      </c>
      <c r="AV923" s="15" t="s">
        <v>162</v>
      </c>
      <c r="AW923" s="15" t="s">
        <v>34</v>
      </c>
      <c r="AX923" s="15" t="s">
        <v>88</v>
      </c>
      <c r="AY923" s="233" t="s">
        <v>155</v>
      </c>
    </row>
    <row r="924" spans="1:65" s="2" customFormat="1" ht="6.95" customHeight="1">
      <c r="A924" s="35"/>
      <c r="B924" s="55"/>
      <c r="C924" s="56"/>
      <c r="D924" s="56"/>
      <c r="E924" s="56"/>
      <c r="F924" s="56"/>
      <c r="G924" s="56"/>
      <c r="H924" s="56"/>
      <c r="I924" s="56"/>
      <c r="J924" s="56"/>
      <c r="K924" s="56"/>
      <c r="L924" s="40"/>
      <c r="M924" s="35"/>
      <c r="O924" s="35"/>
      <c r="P924" s="35"/>
      <c r="Q924" s="35"/>
      <c r="R924" s="35"/>
      <c r="S924" s="35"/>
      <c r="T924" s="35"/>
      <c r="U924" s="35"/>
      <c r="V924" s="35"/>
      <c r="W924" s="35"/>
      <c r="X924" s="35"/>
      <c r="Y924" s="35"/>
      <c r="Z924" s="35"/>
      <c r="AA924" s="35"/>
      <c r="AB924" s="35"/>
      <c r="AC924" s="35"/>
      <c r="AD924" s="35"/>
      <c r="AE924" s="35"/>
    </row>
  </sheetData>
  <sheetProtection algorithmName="SHA-512" hashValue="mwUQ2EN/HoU45URf0BJm+XaaddBPUcSuvd3QoY4yMz9ymYzqbpalqUQTnVl0cJqVeLgwwXcXxHlPZJNRRgTuHQ==" saltValue="KsCrkp5BYwuvOm/YbJG33GzWXmAh4//j5YC/vgsN+pQrjbUh1G7tGubaf7b/itqvd/zwkOPX8gyl6/70dRS35Q==" spinCount="100000" sheet="1" objects="1" scenarios="1" formatColumns="0" formatRows="0" autoFilter="0"/>
  <autoFilter ref="C137:K923"/>
  <mergeCells count="9">
    <mergeCell ref="E87:H87"/>
    <mergeCell ref="E128:H128"/>
    <mergeCell ref="E130:H13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8"/>
      <c r="M2" s="318"/>
      <c r="N2" s="318"/>
      <c r="O2" s="318"/>
      <c r="P2" s="318"/>
      <c r="Q2" s="318"/>
      <c r="R2" s="318"/>
      <c r="S2" s="318"/>
      <c r="T2" s="318"/>
      <c r="U2" s="318"/>
      <c r="V2" s="318"/>
      <c r="AT2" s="18" t="s">
        <v>93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1"/>
      <c r="AT3" s="18" t="s">
        <v>90</v>
      </c>
    </row>
    <row r="4" spans="1:46" s="1" customFormat="1" ht="24.95" customHeight="1">
      <c r="B4" s="21"/>
      <c r="D4" s="112" t="s">
        <v>104</v>
      </c>
      <c r="L4" s="21"/>
      <c r="M4" s="113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4" t="s">
        <v>16</v>
      </c>
      <c r="L6" s="21"/>
    </row>
    <row r="7" spans="1:46" s="1" customFormat="1" ht="23.25" customHeight="1">
      <c r="B7" s="21"/>
      <c r="E7" s="319" t="str">
        <f>'Rekapitulace stavby'!K6</f>
        <v>Obnova hřbitovní kaple Zmrtvýchvstání Páně v Knapovci a restaurování vnitřních omítek</v>
      </c>
      <c r="F7" s="320"/>
      <c r="G7" s="320"/>
      <c r="H7" s="320"/>
      <c r="L7" s="21"/>
    </row>
    <row r="8" spans="1:46" s="2" customFormat="1" ht="12" customHeight="1">
      <c r="A8" s="35"/>
      <c r="B8" s="40"/>
      <c r="C8" s="35"/>
      <c r="D8" s="114" t="s">
        <v>111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1" t="s">
        <v>942</v>
      </c>
      <c r="F9" s="322"/>
      <c r="G9" s="322"/>
      <c r="H9" s="322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4" t="s">
        <v>18</v>
      </c>
      <c r="E11" s="35"/>
      <c r="F11" s="115" t="s">
        <v>1</v>
      </c>
      <c r="G11" s="35"/>
      <c r="H11" s="35"/>
      <c r="I11" s="114" t="s">
        <v>19</v>
      </c>
      <c r="J11" s="115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4" t="s">
        <v>20</v>
      </c>
      <c r="E12" s="35"/>
      <c r="F12" s="115" t="s">
        <v>21</v>
      </c>
      <c r="G12" s="35"/>
      <c r="H12" s="35"/>
      <c r="I12" s="114" t="s">
        <v>22</v>
      </c>
      <c r="J12" s="116" t="str">
        <f>'Rekapitulace stavby'!AN8</f>
        <v>25. 1. 2021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4" t="s">
        <v>24</v>
      </c>
      <c r="E14" s="35"/>
      <c r="F14" s="35"/>
      <c r="G14" s="35"/>
      <c r="H14" s="35"/>
      <c r="I14" s="114" t="s">
        <v>25</v>
      </c>
      <c r="J14" s="115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5" t="s">
        <v>26</v>
      </c>
      <c r="F15" s="35"/>
      <c r="G15" s="35"/>
      <c r="H15" s="35"/>
      <c r="I15" s="114" t="s">
        <v>27</v>
      </c>
      <c r="J15" s="115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4" t="s">
        <v>28</v>
      </c>
      <c r="E17" s="35"/>
      <c r="F17" s="35"/>
      <c r="G17" s="35"/>
      <c r="H17" s="35"/>
      <c r="I17" s="114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3" t="str">
        <f>'Rekapitulace stavby'!E14</f>
        <v>Vyplň údaj</v>
      </c>
      <c r="F18" s="324"/>
      <c r="G18" s="324"/>
      <c r="H18" s="324"/>
      <c r="I18" s="114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4" t="s">
        <v>30</v>
      </c>
      <c r="E20" s="35"/>
      <c r="F20" s="35"/>
      <c r="G20" s="35"/>
      <c r="H20" s="35"/>
      <c r="I20" s="114" t="s">
        <v>25</v>
      </c>
      <c r="J20" s="115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5" t="s">
        <v>943</v>
      </c>
      <c r="F21" s="35"/>
      <c r="G21" s="35"/>
      <c r="H21" s="35"/>
      <c r="I21" s="114" t="s">
        <v>27</v>
      </c>
      <c r="J21" s="115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4" t="s">
        <v>35</v>
      </c>
      <c r="E23" s="35"/>
      <c r="F23" s="35"/>
      <c r="G23" s="35"/>
      <c r="H23" s="35"/>
      <c r="I23" s="114" t="s">
        <v>25</v>
      </c>
      <c r="J23" s="115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5" t="s">
        <v>943</v>
      </c>
      <c r="F24" s="35"/>
      <c r="G24" s="35"/>
      <c r="H24" s="35"/>
      <c r="I24" s="114" t="s">
        <v>27</v>
      </c>
      <c r="J24" s="115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4" t="s">
        <v>39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7"/>
      <c r="B27" s="118"/>
      <c r="C27" s="117"/>
      <c r="D27" s="117"/>
      <c r="E27" s="325" t="s">
        <v>1</v>
      </c>
      <c r="F27" s="325"/>
      <c r="G27" s="325"/>
      <c r="H27" s="325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0"/>
      <c r="E29" s="120"/>
      <c r="F29" s="120"/>
      <c r="G29" s="120"/>
      <c r="H29" s="120"/>
      <c r="I29" s="120"/>
      <c r="J29" s="120"/>
      <c r="K29" s="120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1" t="s">
        <v>40</v>
      </c>
      <c r="E30" s="35"/>
      <c r="F30" s="35"/>
      <c r="G30" s="35"/>
      <c r="H30" s="35"/>
      <c r="I30" s="35"/>
      <c r="J30" s="122">
        <f>ROUND(J120,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3" t="s">
        <v>42</v>
      </c>
      <c r="G32" s="35"/>
      <c r="H32" s="35"/>
      <c r="I32" s="123" t="s">
        <v>41</v>
      </c>
      <c r="J32" s="123" t="s">
        <v>43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44</v>
      </c>
      <c r="E33" s="114" t="s">
        <v>45</v>
      </c>
      <c r="F33" s="125">
        <f>ROUND((SUM(BE120:BE145)),  2)</f>
        <v>0</v>
      </c>
      <c r="G33" s="35"/>
      <c r="H33" s="35"/>
      <c r="I33" s="126">
        <v>0.21</v>
      </c>
      <c r="J33" s="125">
        <f>ROUND(((SUM(BE120:BE145))*I33),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4" t="s">
        <v>46</v>
      </c>
      <c r="F34" s="125">
        <f>ROUND((SUM(BF120:BF145)),  2)</f>
        <v>0</v>
      </c>
      <c r="G34" s="35"/>
      <c r="H34" s="35"/>
      <c r="I34" s="126">
        <v>0.15</v>
      </c>
      <c r="J34" s="125">
        <f>ROUND(((SUM(BF120:BF145))*I34),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4" t="s">
        <v>47</v>
      </c>
      <c r="F35" s="125">
        <f>ROUND((SUM(BG120:BG145)),  2)</f>
        <v>0</v>
      </c>
      <c r="G35" s="35"/>
      <c r="H35" s="35"/>
      <c r="I35" s="126">
        <v>0.21</v>
      </c>
      <c r="J35" s="125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4" t="s">
        <v>48</v>
      </c>
      <c r="F36" s="125">
        <f>ROUND((SUM(BH120:BH145)),  2)</f>
        <v>0</v>
      </c>
      <c r="G36" s="35"/>
      <c r="H36" s="35"/>
      <c r="I36" s="126">
        <v>0.15</v>
      </c>
      <c r="J36" s="125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4" t="s">
        <v>49</v>
      </c>
      <c r="F37" s="125">
        <f>ROUND((SUM(BI120:BI145)),  2)</f>
        <v>0</v>
      </c>
      <c r="G37" s="35"/>
      <c r="H37" s="35"/>
      <c r="I37" s="126">
        <v>0</v>
      </c>
      <c r="J37" s="125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50</v>
      </c>
      <c r="E39" s="129"/>
      <c r="F39" s="129"/>
      <c r="G39" s="130" t="s">
        <v>51</v>
      </c>
      <c r="H39" s="131" t="s">
        <v>52</v>
      </c>
      <c r="I39" s="129"/>
      <c r="J39" s="132">
        <f>SUM(J30:J37)</f>
        <v>0</v>
      </c>
      <c r="K39" s="133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4" t="s">
        <v>53</v>
      </c>
      <c r="E50" s="135"/>
      <c r="F50" s="135"/>
      <c r="G50" s="134" t="s">
        <v>54</v>
      </c>
      <c r="H50" s="135"/>
      <c r="I50" s="135"/>
      <c r="J50" s="135"/>
      <c r="K50" s="135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36" t="s">
        <v>55</v>
      </c>
      <c r="E61" s="137"/>
      <c r="F61" s="138" t="s">
        <v>56</v>
      </c>
      <c r="G61" s="136" t="s">
        <v>55</v>
      </c>
      <c r="H61" s="137"/>
      <c r="I61" s="137"/>
      <c r="J61" s="139" t="s">
        <v>56</v>
      </c>
      <c r="K61" s="137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4" t="s">
        <v>57</v>
      </c>
      <c r="E65" s="140"/>
      <c r="F65" s="140"/>
      <c r="G65" s="134" t="s">
        <v>58</v>
      </c>
      <c r="H65" s="140"/>
      <c r="I65" s="140"/>
      <c r="J65" s="140"/>
      <c r="K65" s="140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36" t="s">
        <v>55</v>
      </c>
      <c r="E76" s="137"/>
      <c r="F76" s="138" t="s">
        <v>56</v>
      </c>
      <c r="G76" s="136" t="s">
        <v>55</v>
      </c>
      <c r="H76" s="137"/>
      <c r="I76" s="137"/>
      <c r="J76" s="139" t="s">
        <v>56</v>
      </c>
      <c r="K76" s="137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1"/>
      <c r="C77" s="142"/>
      <c r="D77" s="142"/>
      <c r="E77" s="142"/>
      <c r="F77" s="142"/>
      <c r="G77" s="142"/>
      <c r="H77" s="142"/>
      <c r="I77" s="142"/>
      <c r="J77" s="142"/>
      <c r="K77" s="14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3"/>
      <c r="C81" s="144"/>
      <c r="D81" s="144"/>
      <c r="E81" s="144"/>
      <c r="F81" s="144"/>
      <c r="G81" s="144"/>
      <c r="H81" s="144"/>
      <c r="I81" s="144"/>
      <c r="J81" s="144"/>
      <c r="K81" s="144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113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3.25" customHeight="1">
      <c r="A85" s="35"/>
      <c r="B85" s="36"/>
      <c r="C85" s="37"/>
      <c r="D85" s="37"/>
      <c r="E85" s="326" t="str">
        <f>E7</f>
        <v>Obnova hřbitovní kaple Zmrtvýchvstání Páně v Knapovci a restaurování vnitřních omítek</v>
      </c>
      <c r="F85" s="327"/>
      <c r="G85" s="327"/>
      <c r="H85" s="327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111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97" t="str">
        <f>E9</f>
        <v>D.1.4.1 - Hromosvod</v>
      </c>
      <c r="F87" s="328"/>
      <c r="G87" s="328"/>
      <c r="H87" s="328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Knapovec</v>
      </c>
      <c r="G89" s="37"/>
      <c r="H89" s="37"/>
      <c r="I89" s="30" t="s">
        <v>22</v>
      </c>
      <c r="J89" s="67" t="str">
        <f>IF(J12="","",J12)</f>
        <v>25. 1. 2021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Město Ústí nad Orlicí</v>
      </c>
      <c r="G91" s="37"/>
      <c r="H91" s="37"/>
      <c r="I91" s="30" t="s">
        <v>30</v>
      </c>
      <c r="J91" s="33" t="str">
        <f>E21</f>
        <v>Ing. Jágr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30" t="s">
        <v>35</v>
      </c>
      <c r="J92" s="33" t="str">
        <f>E24</f>
        <v>Ing. Jágr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5" t="s">
        <v>114</v>
      </c>
      <c r="D94" s="146"/>
      <c r="E94" s="146"/>
      <c r="F94" s="146"/>
      <c r="G94" s="146"/>
      <c r="H94" s="146"/>
      <c r="I94" s="146"/>
      <c r="J94" s="147" t="s">
        <v>115</v>
      </c>
      <c r="K94" s="146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8" t="s">
        <v>116</v>
      </c>
      <c r="D96" s="37"/>
      <c r="E96" s="37"/>
      <c r="F96" s="37"/>
      <c r="G96" s="37"/>
      <c r="H96" s="37"/>
      <c r="I96" s="37"/>
      <c r="J96" s="85">
        <f>J120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117</v>
      </c>
    </row>
    <row r="97" spans="1:31" s="9" customFormat="1" ht="24.95" customHeight="1">
      <c r="B97" s="149"/>
      <c r="C97" s="150"/>
      <c r="D97" s="151" t="s">
        <v>944</v>
      </c>
      <c r="E97" s="152"/>
      <c r="F97" s="152"/>
      <c r="G97" s="152"/>
      <c r="H97" s="152"/>
      <c r="I97" s="152"/>
      <c r="J97" s="153">
        <f>J121</f>
        <v>0</v>
      </c>
      <c r="K97" s="150"/>
      <c r="L97" s="154"/>
    </row>
    <row r="98" spans="1:31" s="10" customFormat="1" ht="19.899999999999999" customHeight="1">
      <c r="B98" s="155"/>
      <c r="C98" s="156"/>
      <c r="D98" s="157" t="s">
        <v>945</v>
      </c>
      <c r="E98" s="158"/>
      <c r="F98" s="158"/>
      <c r="G98" s="158"/>
      <c r="H98" s="158"/>
      <c r="I98" s="158"/>
      <c r="J98" s="159">
        <f>J122</f>
        <v>0</v>
      </c>
      <c r="K98" s="156"/>
      <c r="L98" s="160"/>
    </row>
    <row r="99" spans="1:31" s="10" customFormat="1" ht="19.899999999999999" customHeight="1">
      <c r="B99" s="155"/>
      <c r="C99" s="156"/>
      <c r="D99" s="157" t="s">
        <v>946</v>
      </c>
      <c r="E99" s="158"/>
      <c r="F99" s="158"/>
      <c r="G99" s="158"/>
      <c r="H99" s="158"/>
      <c r="I99" s="158"/>
      <c r="J99" s="159">
        <f>J127</f>
        <v>0</v>
      </c>
      <c r="K99" s="156"/>
      <c r="L99" s="160"/>
    </row>
    <row r="100" spans="1:31" s="9" customFormat="1" ht="24.95" customHeight="1">
      <c r="B100" s="149"/>
      <c r="C100" s="150"/>
      <c r="D100" s="151" t="s">
        <v>947</v>
      </c>
      <c r="E100" s="152"/>
      <c r="F100" s="152"/>
      <c r="G100" s="152"/>
      <c r="H100" s="152"/>
      <c r="I100" s="152"/>
      <c r="J100" s="153">
        <f>J141</f>
        <v>0</v>
      </c>
      <c r="K100" s="150"/>
      <c r="L100" s="154"/>
    </row>
    <row r="101" spans="1:31" s="2" customFormat="1" ht="21.75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pans="1:31" s="2" customFormat="1" ht="6.95" customHeight="1">
      <c r="A102" s="35"/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pans="1:31" s="2" customFormat="1" ht="6.95" customHeight="1">
      <c r="A106" s="35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24.95" customHeight="1">
      <c r="A107" s="35"/>
      <c r="B107" s="36"/>
      <c r="C107" s="24" t="s">
        <v>140</v>
      </c>
      <c r="D107" s="37"/>
      <c r="E107" s="37"/>
      <c r="F107" s="37"/>
      <c r="G107" s="37"/>
      <c r="H107" s="37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6.95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2" customHeight="1">
      <c r="A109" s="35"/>
      <c r="B109" s="36"/>
      <c r="C109" s="30" t="s">
        <v>16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23.25" customHeight="1">
      <c r="A110" s="35"/>
      <c r="B110" s="36"/>
      <c r="C110" s="37"/>
      <c r="D110" s="37"/>
      <c r="E110" s="326" t="str">
        <f>E7</f>
        <v>Obnova hřbitovní kaple Zmrtvýchvstání Páně v Knapovci a restaurování vnitřních omítek</v>
      </c>
      <c r="F110" s="327"/>
      <c r="G110" s="327"/>
      <c r="H110" s="32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111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297" t="str">
        <f>E9</f>
        <v>D.1.4.1 - Hromosvod</v>
      </c>
      <c r="F112" s="328"/>
      <c r="G112" s="328"/>
      <c r="H112" s="328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20</v>
      </c>
      <c r="D114" s="37"/>
      <c r="E114" s="37"/>
      <c r="F114" s="28" t="str">
        <f>F12</f>
        <v>Knapovec</v>
      </c>
      <c r="G114" s="37"/>
      <c r="H114" s="37"/>
      <c r="I114" s="30" t="s">
        <v>22</v>
      </c>
      <c r="J114" s="67" t="str">
        <f>IF(J12="","",J12)</f>
        <v>25. 1. 2021</v>
      </c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5.2" customHeight="1">
      <c r="A116" s="35"/>
      <c r="B116" s="36"/>
      <c r="C116" s="30" t="s">
        <v>24</v>
      </c>
      <c r="D116" s="37"/>
      <c r="E116" s="37"/>
      <c r="F116" s="28" t="str">
        <f>E15</f>
        <v>Město Ústí nad Orlicí</v>
      </c>
      <c r="G116" s="37"/>
      <c r="H116" s="37"/>
      <c r="I116" s="30" t="s">
        <v>30</v>
      </c>
      <c r="J116" s="33" t="str">
        <f>E21</f>
        <v>Ing. Jágr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5.2" customHeight="1">
      <c r="A117" s="35"/>
      <c r="B117" s="36"/>
      <c r="C117" s="30" t="s">
        <v>28</v>
      </c>
      <c r="D117" s="37"/>
      <c r="E117" s="37"/>
      <c r="F117" s="28" t="str">
        <f>IF(E18="","",E18)</f>
        <v>Vyplň údaj</v>
      </c>
      <c r="G117" s="37"/>
      <c r="H117" s="37"/>
      <c r="I117" s="30" t="s">
        <v>35</v>
      </c>
      <c r="J117" s="33" t="str">
        <f>E24</f>
        <v>Ing. Jágr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0.3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11" customFormat="1" ht="29.25" customHeight="1">
      <c r="A119" s="161"/>
      <c r="B119" s="162"/>
      <c r="C119" s="163" t="s">
        <v>141</v>
      </c>
      <c r="D119" s="164" t="s">
        <v>65</v>
      </c>
      <c r="E119" s="164" t="s">
        <v>61</v>
      </c>
      <c r="F119" s="164" t="s">
        <v>62</v>
      </c>
      <c r="G119" s="164" t="s">
        <v>142</v>
      </c>
      <c r="H119" s="164" t="s">
        <v>143</v>
      </c>
      <c r="I119" s="164" t="s">
        <v>144</v>
      </c>
      <c r="J119" s="164" t="s">
        <v>115</v>
      </c>
      <c r="K119" s="165" t="s">
        <v>145</v>
      </c>
      <c r="L119" s="166"/>
      <c r="M119" s="76" t="s">
        <v>1</v>
      </c>
      <c r="N119" s="77" t="s">
        <v>44</v>
      </c>
      <c r="O119" s="77" t="s">
        <v>146</v>
      </c>
      <c r="P119" s="77" t="s">
        <v>147</v>
      </c>
      <c r="Q119" s="77" t="s">
        <v>148</v>
      </c>
      <c r="R119" s="77" t="s">
        <v>149</v>
      </c>
      <c r="S119" s="77" t="s">
        <v>150</v>
      </c>
      <c r="T119" s="78" t="s">
        <v>151</v>
      </c>
      <c r="U119" s="161"/>
      <c r="V119" s="161"/>
      <c r="W119" s="161"/>
      <c r="X119" s="161"/>
      <c r="Y119" s="161"/>
      <c r="Z119" s="161"/>
      <c r="AA119" s="161"/>
      <c r="AB119" s="161"/>
      <c r="AC119" s="161"/>
      <c r="AD119" s="161"/>
      <c r="AE119" s="161"/>
    </row>
    <row r="120" spans="1:65" s="2" customFormat="1" ht="22.9" customHeight="1">
      <c r="A120" s="35"/>
      <c r="B120" s="36"/>
      <c r="C120" s="83" t="s">
        <v>152</v>
      </c>
      <c r="D120" s="37"/>
      <c r="E120" s="37"/>
      <c r="F120" s="37"/>
      <c r="G120" s="37"/>
      <c r="H120" s="37"/>
      <c r="I120" s="37"/>
      <c r="J120" s="167">
        <f>BK120</f>
        <v>0</v>
      </c>
      <c r="K120" s="37"/>
      <c r="L120" s="40"/>
      <c r="M120" s="79"/>
      <c r="N120" s="168"/>
      <c r="O120" s="80"/>
      <c r="P120" s="169">
        <f>P121+P141</f>
        <v>0</v>
      </c>
      <c r="Q120" s="80"/>
      <c r="R120" s="169">
        <f>R121+R141</f>
        <v>0</v>
      </c>
      <c r="S120" s="80"/>
      <c r="T120" s="170">
        <f>T121+T141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79</v>
      </c>
      <c r="AU120" s="18" t="s">
        <v>117</v>
      </c>
      <c r="BK120" s="171">
        <f>BK121+BK141</f>
        <v>0</v>
      </c>
    </row>
    <row r="121" spans="1:65" s="12" customFormat="1" ht="25.9" customHeight="1">
      <c r="B121" s="172"/>
      <c r="C121" s="173"/>
      <c r="D121" s="174" t="s">
        <v>79</v>
      </c>
      <c r="E121" s="175" t="s">
        <v>948</v>
      </c>
      <c r="F121" s="175" t="s">
        <v>949</v>
      </c>
      <c r="G121" s="173"/>
      <c r="H121" s="173"/>
      <c r="I121" s="176"/>
      <c r="J121" s="177">
        <f>BK121</f>
        <v>0</v>
      </c>
      <c r="K121" s="173"/>
      <c r="L121" s="178"/>
      <c r="M121" s="179"/>
      <c r="N121" s="180"/>
      <c r="O121" s="180"/>
      <c r="P121" s="181">
        <f>P122+P127</f>
        <v>0</v>
      </c>
      <c r="Q121" s="180"/>
      <c r="R121" s="181">
        <f>R122+R127</f>
        <v>0</v>
      </c>
      <c r="S121" s="180"/>
      <c r="T121" s="182">
        <f>T122+T127</f>
        <v>0</v>
      </c>
      <c r="AR121" s="183" t="s">
        <v>88</v>
      </c>
      <c r="AT121" s="184" t="s">
        <v>79</v>
      </c>
      <c r="AU121" s="184" t="s">
        <v>80</v>
      </c>
      <c r="AY121" s="183" t="s">
        <v>155</v>
      </c>
      <c r="BK121" s="185">
        <f>BK122+BK127</f>
        <v>0</v>
      </c>
    </row>
    <row r="122" spans="1:65" s="12" customFormat="1" ht="22.9" customHeight="1">
      <c r="B122" s="172"/>
      <c r="C122" s="173"/>
      <c r="D122" s="174" t="s">
        <v>79</v>
      </c>
      <c r="E122" s="186" t="s">
        <v>950</v>
      </c>
      <c r="F122" s="186" t="s">
        <v>951</v>
      </c>
      <c r="G122" s="173"/>
      <c r="H122" s="173"/>
      <c r="I122" s="176"/>
      <c r="J122" s="187">
        <f>BK122</f>
        <v>0</v>
      </c>
      <c r="K122" s="173"/>
      <c r="L122" s="178"/>
      <c r="M122" s="179"/>
      <c r="N122" s="180"/>
      <c r="O122" s="180"/>
      <c r="P122" s="181">
        <f>SUM(P123:P126)</f>
        <v>0</v>
      </c>
      <c r="Q122" s="180"/>
      <c r="R122" s="181">
        <f>SUM(R123:R126)</f>
        <v>0</v>
      </c>
      <c r="S122" s="180"/>
      <c r="T122" s="182">
        <f>SUM(T123:T126)</f>
        <v>0</v>
      </c>
      <c r="AR122" s="183" t="s">
        <v>88</v>
      </c>
      <c r="AT122" s="184" t="s">
        <v>79</v>
      </c>
      <c r="AU122" s="184" t="s">
        <v>88</v>
      </c>
      <c r="AY122" s="183" t="s">
        <v>155</v>
      </c>
      <c r="BK122" s="185">
        <f>SUM(BK123:BK126)</f>
        <v>0</v>
      </c>
    </row>
    <row r="123" spans="1:65" s="2" customFormat="1" ht="14.45" customHeight="1">
      <c r="A123" s="35"/>
      <c r="B123" s="36"/>
      <c r="C123" s="188" t="s">
        <v>88</v>
      </c>
      <c r="D123" s="188" t="s">
        <v>158</v>
      </c>
      <c r="E123" s="189" t="s">
        <v>952</v>
      </c>
      <c r="F123" s="190" t="s">
        <v>953</v>
      </c>
      <c r="G123" s="191" t="s">
        <v>379</v>
      </c>
      <c r="H123" s="192">
        <v>10</v>
      </c>
      <c r="I123" s="193"/>
      <c r="J123" s="194">
        <f>ROUND(I123*H123,2)</f>
        <v>0</v>
      </c>
      <c r="K123" s="190" t="s">
        <v>1</v>
      </c>
      <c r="L123" s="40"/>
      <c r="M123" s="195" t="s">
        <v>1</v>
      </c>
      <c r="N123" s="196" t="s">
        <v>45</v>
      </c>
      <c r="O123" s="72"/>
      <c r="P123" s="197">
        <f>O123*H123</f>
        <v>0</v>
      </c>
      <c r="Q123" s="197">
        <v>0</v>
      </c>
      <c r="R123" s="197">
        <f>Q123*H123</f>
        <v>0</v>
      </c>
      <c r="S123" s="197">
        <v>0</v>
      </c>
      <c r="T123" s="198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9" t="s">
        <v>162</v>
      </c>
      <c r="AT123" s="199" t="s">
        <v>158</v>
      </c>
      <c r="AU123" s="199" t="s">
        <v>90</v>
      </c>
      <c r="AY123" s="18" t="s">
        <v>155</v>
      </c>
      <c r="BE123" s="200">
        <f>IF(N123="základní",J123,0)</f>
        <v>0</v>
      </c>
      <c r="BF123" s="200">
        <f>IF(N123="snížená",J123,0)</f>
        <v>0</v>
      </c>
      <c r="BG123" s="200">
        <f>IF(N123="zákl. přenesená",J123,0)</f>
        <v>0</v>
      </c>
      <c r="BH123" s="200">
        <f>IF(N123="sníž. přenesená",J123,0)</f>
        <v>0</v>
      </c>
      <c r="BI123" s="200">
        <f>IF(N123="nulová",J123,0)</f>
        <v>0</v>
      </c>
      <c r="BJ123" s="18" t="s">
        <v>88</v>
      </c>
      <c r="BK123" s="200">
        <f>ROUND(I123*H123,2)</f>
        <v>0</v>
      </c>
      <c r="BL123" s="18" t="s">
        <v>162</v>
      </c>
      <c r="BM123" s="199" t="s">
        <v>90</v>
      </c>
    </row>
    <row r="124" spans="1:65" s="2" customFormat="1" ht="14.45" customHeight="1">
      <c r="A124" s="35"/>
      <c r="B124" s="36"/>
      <c r="C124" s="188" t="s">
        <v>90</v>
      </c>
      <c r="D124" s="188" t="s">
        <v>158</v>
      </c>
      <c r="E124" s="189" t="s">
        <v>954</v>
      </c>
      <c r="F124" s="190" t="s">
        <v>955</v>
      </c>
      <c r="G124" s="191" t="s">
        <v>379</v>
      </c>
      <c r="H124" s="192">
        <v>30</v>
      </c>
      <c r="I124" s="193"/>
      <c r="J124" s="194">
        <f>ROUND(I124*H124,2)</f>
        <v>0</v>
      </c>
      <c r="K124" s="190" t="s">
        <v>1</v>
      </c>
      <c r="L124" s="40"/>
      <c r="M124" s="195" t="s">
        <v>1</v>
      </c>
      <c r="N124" s="196" t="s">
        <v>45</v>
      </c>
      <c r="O124" s="72"/>
      <c r="P124" s="197">
        <f>O124*H124</f>
        <v>0</v>
      </c>
      <c r="Q124" s="197">
        <v>0</v>
      </c>
      <c r="R124" s="197">
        <f>Q124*H124</f>
        <v>0</v>
      </c>
      <c r="S124" s="197">
        <v>0</v>
      </c>
      <c r="T124" s="198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9" t="s">
        <v>162</v>
      </c>
      <c r="AT124" s="199" t="s">
        <v>158</v>
      </c>
      <c r="AU124" s="199" t="s">
        <v>90</v>
      </c>
      <c r="AY124" s="18" t="s">
        <v>155</v>
      </c>
      <c r="BE124" s="200">
        <f>IF(N124="základní",J124,0)</f>
        <v>0</v>
      </c>
      <c r="BF124" s="200">
        <f>IF(N124="snížená",J124,0)</f>
        <v>0</v>
      </c>
      <c r="BG124" s="200">
        <f>IF(N124="zákl. přenesená",J124,0)</f>
        <v>0</v>
      </c>
      <c r="BH124" s="200">
        <f>IF(N124="sníž. přenesená",J124,0)</f>
        <v>0</v>
      </c>
      <c r="BI124" s="200">
        <f>IF(N124="nulová",J124,0)</f>
        <v>0</v>
      </c>
      <c r="BJ124" s="18" t="s">
        <v>88</v>
      </c>
      <c r="BK124" s="200">
        <f>ROUND(I124*H124,2)</f>
        <v>0</v>
      </c>
      <c r="BL124" s="18" t="s">
        <v>162</v>
      </c>
      <c r="BM124" s="199" t="s">
        <v>162</v>
      </c>
    </row>
    <row r="125" spans="1:65" s="2" customFormat="1" ht="14.45" customHeight="1">
      <c r="A125" s="35"/>
      <c r="B125" s="36"/>
      <c r="C125" s="188" t="s">
        <v>179</v>
      </c>
      <c r="D125" s="188" t="s">
        <v>158</v>
      </c>
      <c r="E125" s="189" t="s">
        <v>956</v>
      </c>
      <c r="F125" s="190" t="s">
        <v>957</v>
      </c>
      <c r="G125" s="191" t="s">
        <v>241</v>
      </c>
      <c r="H125" s="192">
        <v>4</v>
      </c>
      <c r="I125" s="193"/>
      <c r="J125" s="194">
        <f>ROUND(I125*H125,2)</f>
        <v>0</v>
      </c>
      <c r="K125" s="190" t="s">
        <v>1</v>
      </c>
      <c r="L125" s="40"/>
      <c r="M125" s="195" t="s">
        <v>1</v>
      </c>
      <c r="N125" s="196" t="s">
        <v>45</v>
      </c>
      <c r="O125" s="72"/>
      <c r="P125" s="197">
        <f>O125*H125</f>
        <v>0</v>
      </c>
      <c r="Q125" s="197">
        <v>0</v>
      </c>
      <c r="R125" s="197">
        <f>Q125*H125</f>
        <v>0</v>
      </c>
      <c r="S125" s="197">
        <v>0</v>
      </c>
      <c r="T125" s="198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9" t="s">
        <v>162</v>
      </c>
      <c r="AT125" s="199" t="s">
        <v>158</v>
      </c>
      <c r="AU125" s="199" t="s">
        <v>90</v>
      </c>
      <c r="AY125" s="18" t="s">
        <v>155</v>
      </c>
      <c r="BE125" s="200">
        <f>IF(N125="základní",J125,0)</f>
        <v>0</v>
      </c>
      <c r="BF125" s="200">
        <f>IF(N125="snížená",J125,0)</f>
        <v>0</v>
      </c>
      <c r="BG125" s="200">
        <f>IF(N125="zákl. přenesená",J125,0)</f>
        <v>0</v>
      </c>
      <c r="BH125" s="200">
        <f>IF(N125="sníž. přenesená",J125,0)</f>
        <v>0</v>
      </c>
      <c r="BI125" s="200">
        <f>IF(N125="nulová",J125,0)</f>
        <v>0</v>
      </c>
      <c r="BJ125" s="18" t="s">
        <v>88</v>
      </c>
      <c r="BK125" s="200">
        <f>ROUND(I125*H125,2)</f>
        <v>0</v>
      </c>
      <c r="BL125" s="18" t="s">
        <v>162</v>
      </c>
      <c r="BM125" s="199" t="s">
        <v>172</v>
      </c>
    </row>
    <row r="126" spans="1:65" s="2" customFormat="1" ht="14.45" customHeight="1">
      <c r="A126" s="35"/>
      <c r="B126" s="36"/>
      <c r="C126" s="188" t="s">
        <v>162</v>
      </c>
      <c r="D126" s="188" t="s">
        <v>158</v>
      </c>
      <c r="E126" s="189" t="s">
        <v>958</v>
      </c>
      <c r="F126" s="190" t="s">
        <v>959</v>
      </c>
      <c r="G126" s="191" t="s">
        <v>241</v>
      </c>
      <c r="H126" s="192">
        <v>4</v>
      </c>
      <c r="I126" s="193"/>
      <c r="J126" s="194">
        <f>ROUND(I126*H126,2)</f>
        <v>0</v>
      </c>
      <c r="K126" s="190" t="s">
        <v>1</v>
      </c>
      <c r="L126" s="40"/>
      <c r="M126" s="195" t="s">
        <v>1</v>
      </c>
      <c r="N126" s="196" t="s">
        <v>45</v>
      </c>
      <c r="O126" s="72"/>
      <c r="P126" s="197">
        <f>O126*H126</f>
        <v>0</v>
      </c>
      <c r="Q126" s="197">
        <v>0</v>
      </c>
      <c r="R126" s="197">
        <f>Q126*H126</f>
        <v>0</v>
      </c>
      <c r="S126" s="197">
        <v>0</v>
      </c>
      <c r="T126" s="198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9" t="s">
        <v>162</v>
      </c>
      <c r="AT126" s="199" t="s">
        <v>158</v>
      </c>
      <c r="AU126" s="199" t="s">
        <v>90</v>
      </c>
      <c r="AY126" s="18" t="s">
        <v>155</v>
      </c>
      <c r="BE126" s="200">
        <f>IF(N126="základní",J126,0)</f>
        <v>0</v>
      </c>
      <c r="BF126" s="200">
        <f>IF(N126="snížená",J126,0)</f>
        <v>0</v>
      </c>
      <c r="BG126" s="200">
        <f>IF(N126="zákl. přenesená",J126,0)</f>
        <v>0</v>
      </c>
      <c r="BH126" s="200">
        <f>IF(N126="sníž. přenesená",J126,0)</f>
        <v>0</v>
      </c>
      <c r="BI126" s="200">
        <f>IF(N126="nulová",J126,0)</f>
        <v>0</v>
      </c>
      <c r="BJ126" s="18" t="s">
        <v>88</v>
      </c>
      <c r="BK126" s="200">
        <f>ROUND(I126*H126,2)</f>
        <v>0</v>
      </c>
      <c r="BL126" s="18" t="s">
        <v>162</v>
      </c>
      <c r="BM126" s="199" t="s">
        <v>203</v>
      </c>
    </row>
    <row r="127" spans="1:65" s="12" customFormat="1" ht="22.9" customHeight="1">
      <c r="B127" s="172"/>
      <c r="C127" s="173"/>
      <c r="D127" s="174" t="s">
        <v>79</v>
      </c>
      <c r="E127" s="186" t="s">
        <v>960</v>
      </c>
      <c r="F127" s="186" t="s">
        <v>92</v>
      </c>
      <c r="G127" s="173"/>
      <c r="H127" s="173"/>
      <c r="I127" s="176"/>
      <c r="J127" s="187">
        <f>BK127</f>
        <v>0</v>
      </c>
      <c r="K127" s="173"/>
      <c r="L127" s="178"/>
      <c r="M127" s="179"/>
      <c r="N127" s="180"/>
      <c r="O127" s="180"/>
      <c r="P127" s="181">
        <f>SUM(P128:P140)</f>
        <v>0</v>
      </c>
      <c r="Q127" s="180"/>
      <c r="R127" s="181">
        <f>SUM(R128:R140)</f>
        <v>0</v>
      </c>
      <c r="S127" s="180"/>
      <c r="T127" s="182">
        <f>SUM(T128:T140)</f>
        <v>0</v>
      </c>
      <c r="AR127" s="183" t="s">
        <v>88</v>
      </c>
      <c r="AT127" s="184" t="s">
        <v>79</v>
      </c>
      <c r="AU127" s="184" t="s">
        <v>88</v>
      </c>
      <c r="AY127" s="183" t="s">
        <v>155</v>
      </c>
      <c r="BK127" s="185">
        <f>SUM(BK128:BK140)</f>
        <v>0</v>
      </c>
    </row>
    <row r="128" spans="1:65" s="2" customFormat="1" ht="14.45" customHeight="1">
      <c r="A128" s="35"/>
      <c r="B128" s="36"/>
      <c r="C128" s="188" t="s">
        <v>156</v>
      </c>
      <c r="D128" s="188" t="s">
        <v>158</v>
      </c>
      <c r="E128" s="189" t="s">
        <v>961</v>
      </c>
      <c r="F128" s="190" t="s">
        <v>962</v>
      </c>
      <c r="G128" s="191" t="s">
        <v>241</v>
      </c>
      <c r="H128" s="192">
        <v>1</v>
      </c>
      <c r="I128" s="193"/>
      <c r="J128" s="194">
        <f t="shared" ref="J128:J140" si="0">ROUND(I128*H128,2)</f>
        <v>0</v>
      </c>
      <c r="K128" s="190" t="s">
        <v>1</v>
      </c>
      <c r="L128" s="40"/>
      <c r="M128" s="195" t="s">
        <v>1</v>
      </c>
      <c r="N128" s="196" t="s">
        <v>45</v>
      </c>
      <c r="O128" s="72"/>
      <c r="P128" s="197">
        <f t="shared" ref="P128:P140" si="1">O128*H128</f>
        <v>0</v>
      </c>
      <c r="Q128" s="197">
        <v>0</v>
      </c>
      <c r="R128" s="197">
        <f t="shared" ref="R128:R140" si="2">Q128*H128</f>
        <v>0</v>
      </c>
      <c r="S128" s="197">
        <v>0</v>
      </c>
      <c r="T128" s="198">
        <f t="shared" ref="T128:T140" si="3"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9" t="s">
        <v>162</v>
      </c>
      <c r="AT128" s="199" t="s">
        <v>158</v>
      </c>
      <c r="AU128" s="199" t="s">
        <v>90</v>
      </c>
      <c r="AY128" s="18" t="s">
        <v>155</v>
      </c>
      <c r="BE128" s="200">
        <f t="shared" ref="BE128:BE140" si="4">IF(N128="základní",J128,0)</f>
        <v>0</v>
      </c>
      <c r="BF128" s="200">
        <f t="shared" ref="BF128:BF140" si="5">IF(N128="snížená",J128,0)</f>
        <v>0</v>
      </c>
      <c r="BG128" s="200">
        <f t="shared" ref="BG128:BG140" si="6">IF(N128="zákl. přenesená",J128,0)</f>
        <v>0</v>
      </c>
      <c r="BH128" s="200">
        <f t="shared" ref="BH128:BH140" si="7">IF(N128="sníž. přenesená",J128,0)</f>
        <v>0</v>
      </c>
      <c r="BI128" s="200">
        <f t="shared" ref="BI128:BI140" si="8">IF(N128="nulová",J128,0)</f>
        <v>0</v>
      </c>
      <c r="BJ128" s="18" t="s">
        <v>88</v>
      </c>
      <c r="BK128" s="200">
        <f t="shared" ref="BK128:BK140" si="9">ROUND(I128*H128,2)</f>
        <v>0</v>
      </c>
      <c r="BL128" s="18" t="s">
        <v>162</v>
      </c>
      <c r="BM128" s="199" t="s">
        <v>963</v>
      </c>
    </row>
    <row r="129" spans="1:65" s="2" customFormat="1" ht="14.45" customHeight="1">
      <c r="A129" s="35"/>
      <c r="B129" s="36"/>
      <c r="C129" s="188" t="s">
        <v>172</v>
      </c>
      <c r="D129" s="188" t="s">
        <v>158</v>
      </c>
      <c r="E129" s="189" t="s">
        <v>964</v>
      </c>
      <c r="F129" s="190" t="s">
        <v>965</v>
      </c>
      <c r="G129" s="191" t="s">
        <v>521</v>
      </c>
      <c r="H129" s="245"/>
      <c r="I129" s="193"/>
      <c r="J129" s="194">
        <f t="shared" si="0"/>
        <v>0</v>
      </c>
      <c r="K129" s="190" t="s">
        <v>1</v>
      </c>
      <c r="L129" s="40"/>
      <c r="M129" s="195" t="s">
        <v>1</v>
      </c>
      <c r="N129" s="196" t="s">
        <v>45</v>
      </c>
      <c r="O129" s="72"/>
      <c r="P129" s="197">
        <f t="shared" si="1"/>
        <v>0</v>
      </c>
      <c r="Q129" s="197">
        <v>0</v>
      </c>
      <c r="R129" s="197">
        <f t="shared" si="2"/>
        <v>0</v>
      </c>
      <c r="S129" s="197">
        <v>0</v>
      </c>
      <c r="T129" s="198">
        <f t="shared" si="3"/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9" t="s">
        <v>162</v>
      </c>
      <c r="AT129" s="199" t="s">
        <v>158</v>
      </c>
      <c r="AU129" s="199" t="s">
        <v>90</v>
      </c>
      <c r="AY129" s="18" t="s">
        <v>155</v>
      </c>
      <c r="BE129" s="200">
        <f t="shared" si="4"/>
        <v>0</v>
      </c>
      <c r="BF129" s="200">
        <f t="shared" si="5"/>
        <v>0</v>
      </c>
      <c r="BG129" s="200">
        <f t="shared" si="6"/>
        <v>0</v>
      </c>
      <c r="BH129" s="200">
        <f t="shared" si="7"/>
        <v>0</v>
      </c>
      <c r="BI129" s="200">
        <f t="shared" si="8"/>
        <v>0</v>
      </c>
      <c r="BJ129" s="18" t="s">
        <v>88</v>
      </c>
      <c r="BK129" s="200">
        <f t="shared" si="9"/>
        <v>0</v>
      </c>
      <c r="BL129" s="18" t="s">
        <v>162</v>
      </c>
      <c r="BM129" s="199" t="s">
        <v>966</v>
      </c>
    </row>
    <row r="130" spans="1:65" s="2" customFormat="1" ht="24.2" customHeight="1">
      <c r="A130" s="35"/>
      <c r="B130" s="36"/>
      <c r="C130" s="188" t="s">
        <v>198</v>
      </c>
      <c r="D130" s="188" t="s">
        <v>158</v>
      </c>
      <c r="E130" s="189" t="s">
        <v>967</v>
      </c>
      <c r="F130" s="190" t="s">
        <v>968</v>
      </c>
      <c r="G130" s="191" t="s">
        <v>379</v>
      </c>
      <c r="H130" s="192">
        <v>25</v>
      </c>
      <c r="I130" s="193"/>
      <c r="J130" s="194">
        <f t="shared" si="0"/>
        <v>0</v>
      </c>
      <c r="K130" s="190" t="s">
        <v>1</v>
      </c>
      <c r="L130" s="40"/>
      <c r="M130" s="195" t="s">
        <v>1</v>
      </c>
      <c r="N130" s="196" t="s">
        <v>45</v>
      </c>
      <c r="O130" s="72"/>
      <c r="P130" s="197">
        <f t="shared" si="1"/>
        <v>0</v>
      </c>
      <c r="Q130" s="197">
        <v>0</v>
      </c>
      <c r="R130" s="197">
        <f t="shared" si="2"/>
        <v>0</v>
      </c>
      <c r="S130" s="197">
        <v>0</v>
      </c>
      <c r="T130" s="198">
        <f t="shared" si="3"/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9" t="s">
        <v>162</v>
      </c>
      <c r="AT130" s="199" t="s">
        <v>158</v>
      </c>
      <c r="AU130" s="199" t="s">
        <v>90</v>
      </c>
      <c r="AY130" s="18" t="s">
        <v>155</v>
      </c>
      <c r="BE130" s="200">
        <f t="shared" si="4"/>
        <v>0</v>
      </c>
      <c r="BF130" s="200">
        <f t="shared" si="5"/>
        <v>0</v>
      </c>
      <c r="BG130" s="200">
        <f t="shared" si="6"/>
        <v>0</v>
      </c>
      <c r="BH130" s="200">
        <f t="shared" si="7"/>
        <v>0</v>
      </c>
      <c r="BI130" s="200">
        <f t="shared" si="8"/>
        <v>0</v>
      </c>
      <c r="BJ130" s="18" t="s">
        <v>88</v>
      </c>
      <c r="BK130" s="200">
        <f t="shared" si="9"/>
        <v>0</v>
      </c>
      <c r="BL130" s="18" t="s">
        <v>162</v>
      </c>
      <c r="BM130" s="199" t="s">
        <v>212</v>
      </c>
    </row>
    <row r="131" spans="1:65" s="2" customFormat="1" ht="14.45" customHeight="1">
      <c r="A131" s="35"/>
      <c r="B131" s="36"/>
      <c r="C131" s="188" t="s">
        <v>203</v>
      </c>
      <c r="D131" s="188" t="s">
        <v>158</v>
      </c>
      <c r="E131" s="189" t="s">
        <v>969</v>
      </c>
      <c r="F131" s="190" t="s">
        <v>970</v>
      </c>
      <c r="G131" s="191" t="s">
        <v>241</v>
      </c>
      <c r="H131" s="192">
        <v>5</v>
      </c>
      <c r="I131" s="193"/>
      <c r="J131" s="194">
        <f t="shared" si="0"/>
        <v>0</v>
      </c>
      <c r="K131" s="190" t="s">
        <v>1</v>
      </c>
      <c r="L131" s="40"/>
      <c r="M131" s="195" t="s">
        <v>1</v>
      </c>
      <c r="N131" s="196" t="s">
        <v>45</v>
      </c>
      <c r="O131" s="72"/>
      <c r="P131" s="197">
        <f t="shared" si="1"/>
        <v>0</v>
      </c>
      <c r="Q131" s="197">
        <v>0</v>
      </c>
      <c r="R131" s="197">
        <f t="shared" si="2"/>
        <v>0</v>
      </c>
      <c r="S131" s="197">
        <v>0</v>
      </c>
      <c r="T131" s="198">
        <f t="shared" si="3"/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9" t="s">
        <v>162</v>
      </c>
      <c r="AT131" s="199" t="s">
        <v>158</v>
      </c>
      <c r="AU131" s="199" t="s">
        <v>90</v>
      </c>
      <c r="AY131" s="18" t="s">
        <v>155</v>
      </c>
      <c r="BE131" s="200">
        <f t="shared" si="4"/>
        <v>0</v>
      </c>
      <c r="BF131" s="200">
        <f t="shared" si="5"/>
        <v>0</v>
      </c>
      <c r="BG131" s="200">
        <f t="shared" si="6"/>
        <v>0</v>
      </c>
      <c r="BH131" s="200">
        <f t="shared" si="7"/>
        <v>0</v>
      </c>
      <c r="BI131" s="200">
        <f t="shared" si="8"/>
        <v>0</v>
      </c>
      <c r="BJ131" s="18" t="s">
        <v>88</v>
      </c>
      <c r="BK131" s="200">
        <f t="shared" si="9"/>
        <v>0</v>
      </c>
      <c r="BL131" s="18" t="s">
        <v>162</v>
      </c>
      <c r="BM131" s="199" t="s">
        <v>229</v>
      </c>
    </row>
    <row r="132" spans="1:65" s="2" customFormat="1" ht="14.45" customHeight="1">
      <c r="A132" s="35"/>
      <c r="B132" s="36"/>
      <c r="C132" s="188" t="s">
        <v>207</v>
      </c>
      <c r="D132" s="188" t="s">
        <v>158</v>
      </c>
      <c r="E132" s="189" t="s">
        <v>971</v>
      </c>
      <c r="F132" s="190" t="s">
        <v>972</v>
      </c>
      <c r="G132" s="191" t="s">
        <v>241</v>
      </c>
      <c r="H132" s="192">
        <v>10</v>
      </c>
      <c r="I132" s="193"/>
      <c r="J132" s="194">
        <f t="shared" si="0"/>
        <v>0</v>
      </c>
      <c r="K132" s="190" t="s">
        <v>1</v>
      </c>
      <c r="L132" s="40"/>
      <c r="M132" s="195" t="s">
        <v>1</v>
      </c>
      <c r="N132" s="196" t="s">
        <v>45</v>
      </c>
      <c r="O132" s="72"/>
      <c r="P132" s="197">
        <f t="shared" si="1"/>
        <v>0</v>
      </c>
      <c r="Q132" s="197">
        <v>0</v>
      </c>
      <c r="R132" s="197">
        <f t="shared" si="2"/>
        <v>0</v>
      </c>
      <c r="S132" s="197">
        <v>0</v>
      </c>
      <c r="T132" s="198">
        <f t="shared" si="3"/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9" t="s">
        <v>162</v>
      </c>
      <c r="AT132" s="199" t="s">
        <v>158</v>
      </c>
      <c r="AU132" s="199" t="s">
        <v>90</v>
      </c>
      <c r="AY132" s="18" t="s">
        <v>155</v>
      </c>
      <c r="BE132" s="200">
        <f t="shared" si="4"/>
        <v>0</v>
      </c>
      <c r="BF132" s="200">
        <f t="shared" si="5"/>
        <v>0</v>
      </c>
      <c r="BG132" s="200">
        <f t="shared" si="6"/>
        <v>0</v>
      </c>
      <c r="BH132" s="200">
        <f t="shared" si="7"/>
        <v>0</v>
      </c>
      <c r="BI132" s="200">
        <f t="shared" si="8"/>
        <v>0</v>
      </c>
      <c r="BJ132" s="18" t="s">
        <v>88</v>
      </c>
      <c r="BK132" s="200">
        <f t="shared" si="9"/>
        <v>0</v>
      </c>
      <c r="BL132" s="18" t="s">
        <v>162</v>
      </c>
      <c r="BM132" s="199" t="s">
        <v>245</v>
      </c>
    </row>
    <row r="133" spans="1:65" s="2" customFormat="1" ht="14.45" customHeight="1">
      <c r="A133" s="35"/>
      <c r="B133" s="36"/>
      <c r="C133" s="188" t="s">
        <v>212</v>
      </c>
      <c r="D133" s="188" t="s">
        <v>158</v>
      </c>
      <c r="E133" s="189" t="s">
        <v>973</v>
      </c>
      <c r="F133" s="190" t="s">
        <v>974</v>
      </c>
      <c r="G133" s="191" t="s">
        <v>241</v>
      </c>
      <c r="H133" s="192">
        <v>4</v>
      </c>
      <c r="I133" s="193"/>
      <c r="J133" s="194">
        <f t="shared" si="0"/>
        <v>0</v>
      </c>
      <c r="K133" s="190" t="s">
        <v>1</v>
      </c>
      <c r="L133" s="40"/>
      <c r="M133" s="195" t="s">
        <v>1</v>
      </c>
      <c r="N133" s="196" t="s">
        <v>45</v>
      </c>
      <c r="O133" s="72"/>
      <c r="P133" s="197">
        <f t="shared" si="1"/>
        <v>0</v>
      </c>
      <c r="Q133" s="197">
        <v>0</v>
      </c>
      <c r="R133" s="197">
        <f t="shared" si="2"/>
        <v>0</v>
      </c>
      <c r="S133" s="197">
        <v>0</v>
      </c>
      <c r="T133" s="198">
        <f t="shared" si="3"/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9" t="s">
        <v>162</v>
      </c>
      <c r="AT133" s="199" t="s">
        <v>158</v>
      </c>
      <c r="AU133" s="199" t="s">
        <v>90</v>
      </c>
      <c r="AY133" s="18" t="s">
        <v>155</v>
      </c>
      <c r="BE133" s="200">
        <f t="shared" si="4"/>
        <v>0</v>
      </c>
      <c r="BF133" s="200">
        <f t="shared" si="5"/>
        <v>0</v>
      </c>
      <c r="BG133" s="200">
        <f t="shared" si="6"/>
        <v>0</v>
      </c>
      <c r="BH133" s="200">
        <f t="shared" si="7"/>
        <v>0</v>
      </c>
      <c r="BI133" s="200">
        <f t="shared" si="8"/>
        <v>0</v>
      </c>
      <c r="BJ133" s="18" t="s">
        <v>88</v>
      </c>
      <c r="BK133" s="200">
        <f t="shared" si="9"/>
        <v>0</v>
      </c>
      <c r="BL133" s="18" t="s">
        <v>162</v>
      </c>
      <c r="BM133" s="199" t="s">
        <v>254</v>
      </c>
    </row>
    <row r="134" spans="1:65" s="2" customFormat="1" ht="14.45" customHeight="1">
      <c r="A134" s="35"/>
      <c r="B134" s="36"/>
      <c r="C134" s="188" t="s">
        <v>221</v>
      </c>
      <c r="D134" s="188" t="s">
        <v>158</v>
      </c>
      <c r="E134" s="189" t="s">
        <v>975</v>
      </c>
      <c r="F134" s="190" t="s">
        <v>976</v>
      </c>
      <c r="G134" s="191" t="s">
        <v>241</v>
      </c>
      <c r="H134" s="192">
        <v>1</v>
      </c>
      <c r="I134" s="193"/>
      <c r="J134" s="194">
        <f t="shared" si="0"/>
        <v>0</v>
      </c>
      <c r="K134" s="190" t="s">
        <v>1</v>
      </c>
      <c r="L134" s="40"/>
      <c r="M134" s="195" t="s">
        <v>1</v>
      </c>
      <c r="N134" s="196" t="s">
        <v>45</v>
      </c>
      <c r="O134" s="72"/>
      <c r="P134" s="197">
        <f t="shared" si="1"/>
        <v>0</v>
      </c>
      <c r="Q134" s="197">
        <v>0</v>
      </c>
      <c r="R134" s="197">
        <f t="shared" si="2"/>
        <v>0</v>
      </c>
      <c r="S134" s="197">
        <v>0</v>
      </c>
      <c r="T134" s="198">
        <f t="shared" si="3"/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9" t="s">
        <v>162</v>
      </c>
      <c r="AT134" s="199" t="s">
        <v>158</v>
      </c>
      <c r="AU134" s="199" t="s">
        <v>90</v>
      </c>
      <c r="AY134" s="18" t="s">
        <v>155</v>
      </c>
      <c r="BE134" s="200">
        <f t="shared" si="4"/>
        <v>0</v>
      </c>
      <c r="BF134" s="200">
        <f t="shared" si="5"/>
        <v>0</v>
      </c>
      <c r="BG134" s="200">
        <f t="shared" si="6"/>
        <v>0</v>
      </c>
      <c r="BH134" s="200">
        <f t="shared" si="7"/>
        <v>0</v>
      </c>
      <c r="BI134" s="200">
        <f t="shared" si="8"/>
        <v>0</v>
      </c>
      <c r="BJ134" s="18" t="s">
        <v>88</v>
      </c>
      <c r="BK134" s="200">
        <f t="shared" si="9"/>
        <v>0</v>
      </c>
      <c r="BL134" s="18" t="s">
        <v>162</v>
      </c>
      <c r="BM134" s="199" t="s">
        <v>270</v>
      </c>
    </row>
    <row r="135" spans="1:65" s="2" customFormat="1" ht="14.45" customHeight="1">
      <c r="A135" s="35"/>
      <c r="B135" s="36"/>
      <c r="C135" s="188" t="s">
        <v>229</v>
      </c>
      <c r="D135" s="188" t="s">
        <v>158</v>
      </c>
      <c r="E135" s="189" t="s">
        <v>977</v>
      </c>
      <c r="F135" s="190" t="s">
        <v>978</v>
      </c>
      <c r="G135" s="191" t="s">
        <v>241</v>
      </c>
      <c r="H135" s="192">
        <v>2</v>
      </c>
      <c r="I135" s="193"/>
      <c r="J135" s="194">
        <f t="shared" si="0"/>
        <v>0</v>
      </c>
      <c r="K135" s="190" t="s">
        <v>1</v>
      </c>
      <c r="L135" s="40"/>
      <c r="M135" s="195" t="s">
        <v>1</v>
      </c>
      <c r="N135" s="196" t="s">
        <v>45</v>
      </c>
      <c r="O135" s="72"/>
      <c r="P135" s="197">
        <f t="shared" si="1"/>
        <v>0</v>
      </c>
      <c r="Q135" s="197">
        <v>0</v>
      </c>
      <c r="R135" s="197">
        <f t="shared" si="2"/>
        <v>0</v>
      </c>
      <c r="S135" s="197">
        <v>0</v>
      </c>
      <c r="T135" s="198">
        <f t="shared" si="3"/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9" t="s">
        <v>162</v>
      </c>
      <c r="AT135" s="199" t="s">
        <v>158</v>
      </c>
      <c r="AU135" s="199" t="s">
        <v>90</v>
      </c>
      <c r="AY135" s="18" t="s">
        <v>155</v>
      </c>
      <c r="BE135" s="200">
        <f t="shared" si="4"/>
        <v>0</v>
      </c>
      <c r="BF135" s="200">
        <f t="shared" si="5"/>
        <v>0</v>
      </c>
      <c r="BG135" s="200">
        <f t="shared" si="6"/>
        <v>0</v>
      </c>
      <c r="BH135" s="200">
        <f t="shared" si="7"/>
        <v>0</v>
      </c>
      <c r="BI135" s="200">
        <f t="shared" si="8"/>
        <v>0</v>
      </c>
      <c r="BJ135" s="18" t="s">
        <v>88</v>
      </c>
      <c r="BK135" s="200">
        <f t="shared" si="9"/>
        <v>0</v>
      </c>
      <c r="BL135" s="18" t="s">
        <v>162</v>
      </c>
      <c r="BM135" s="199" t="s">
        <v>278</v>
      </c>
    </row>
    <row r="136" spans="1:65" s="2" customFormat="1" ht="14.45" customHeight="1">
      <c r="A136" s="35"/>
      <c r="B136" s="36"/>
      <c r="C136" s="188" t="s">
        <v>238</v>
      </c>
      <c r="D136" s="188" t="s">
        <v>158</v>
      </c>
      <c r="E136" s="189" t="s">
        <v>979</v>
      </c>
      <c r="F136" s="190" t="s">
        <v>980</v>
      </c>
      <c r="G136" s="191" t="s">
        <v>241</v>
      </c>
      <c r="H136" s="192">
        <v>2</v>
      </c>
      <c r="I136" s="193"/>
      <c r="J136" s="194">
        <f t="shared" si="0"/>
        <v>0</v>
      </c>
      <c r="K136" s="190" t="s">
        <v>1</v>
      </c>
      <c r="L136" s="40"/>
      <c r="M136" s="195" t="s">
        <v>1</v>
      </c>
      <c r="N136" s="196" t="s">
        <v>45</v>
      </c>
      <c r="O136" s="72"/>
      <c r="P136" s="197">
        <f t="shared" si="1"/>
        <v>0</v>
      </c>
      <c r="Q136" s="197">
        <v>0</v>
      </c>
      <c r="R136" s="197">
        <f t="shared" si="2"/>
        <v>0</v>
      </c>
      <c r="S136" s="197">
        <v>0</v>
      </c>
      <c r="T136" s="198">
        <f t="shared" si="3"/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9" t="s">
        <v>162</v>
      </c>
      <c r="AT136" s="199" t="s">
        <v>158</v>
      </c>
      <c r="AU136" s="199" t="s">
        <v>90</v>
      </c>
      <c r="AY136" s="18" t="s">
        <v>155</v>
      </c>
      <c r="BE136" s="200">
        <f t="shared" si="4"/>
        <v>0</v>
      </c>
      <c r="BF136" s="200">
        <f t="shared" si="5"/>
        <v>0</v>
      </c>
      <c r="BG136" s="200">
        <f t="shared" si="6"/>
        <v>0</v>
      </c>
      <c r="BH136" s="200">
        <f t="shared" si="7"/>
        <v>0</v>
      </c>
      <c r="BI136" s="200">
        <f t="shared" si="8"/>
        <v>0</v>
      </c>
      <c r="BJ136" s="18" t="s">
        <v>88</v>
      </c>
      <c r="BK136" s="200">
        <f t="shared" si="9"/>
        <v>0</v>
      </c>
      <c r="BL136" s="18" t="s">
        <v>162</v>
      </c>
      <c r="BM136" s="199" t="s">
        <v>285</v>
      </c>
    </row>
    <row r="137" spans="1:65" s="2" customFormat="1" ht="14.45" customHeight="1">
      <c r="A137" s="35"/>
      <c r="B137" s="36"/>
      <c r="C137" s="188" t="s">
        <v>245</v>
      </c>
      <c r="D137" s="188" t="s">
        <v>158</v>
      </c>
      <c r="E137" s="189" t="s">
        <v>981</v>
      </c>
      <c r="F137" s="190" t="s">
        <v>982</v>
      </c>
      <c r="G137" s="191" t="s">
        <v>241</v>
      </c>
      <c r="H137" s="192">
        <v>2</v>
      </c>
      <c r="I137" s="193"/>
      <c r="J137" s="194">
        <f t="shared" si="0"/>
        <v>0</v>
      </c>
      <c r="K137" s="190" t="s">
        <v>1</v>
      </c>
      <c r="L137" s="40"/>
      <c r="M137" s="195" t="s">
        <v>1</v>
      </c>
      <c r="N137" s="196" t="s">
        <v>45</v>
      </c>
      <c r="O137" s="72"/>
      <c r="P137" s="197">
        <f t="shared" si="1"/>
        <v>0</v>
      </c>
      <c r="Q137" s="197">
        <v>0</v>
      </c>
      <c r="R137" s="197">
        <f t="shared" si="2"/>
        <v>0</v>
      </c>
      <c r="S137" s="197">
        <v>0</v>
      </c>
      <c r="T137" s="198">
        <f t="shared" si="3"/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99" t="s">
        <v>162</v>
      </c>
      <c r="AT137" s="199" t="s">
        <v>158</v>
      </c>
      <c r="AU137" s="199" t="s">
        <v>90</v>
      </c>
      <c r="AY137" s="18" t="s">
        <v>155</v>
      </c>
      <c r="BE137" s="200">
        <f t="shared" si="4"/>
        <v>0</v>
      </c>
      <c r="BF137" s="200">
        <f t="shared" si="5"/>
        <v>0</v>
      </c>
      <c r="BG137" s="200">
        <f t="shared" si="6"/>
        <v>0</v>
      </c>
      <c r="BH137" s="200">
        <f t="shared" si="7"/>
        <v>0</v>
      </c>
      <c r="BI137" s="200">
        <f t="shared" si="8"/>
        <v>0</v>
      </c>
      <c r="BJ137" s="18" t="s">
        <v>88</v>
      </c>
      <c r="BK137" s="200">
        <f t="shared" si="9"/>
        <v>0</v>
      </c>
      <c r="BL137" s="18" t="s">
        <v>162</v>
      </c>
      <c r="BM137" s="199" t="s">
        <v>297</v>
      </c>
    </row>
    <row r="138" spans="1:65" s="2" customFormat="1" ht="14.45" customHeight="1">
      <c r="A138" s="35"/>
      <c r="B138" s="36"/>
      <c r="C138" s="188" t="s">
        <v>8</v>
      </c>
      <c r="D138" s="188" t="s">
        <v>158</v>
      </c>
      <c r="E138" s="189" t="s">
        <v>983</v>
      </c>
      <c r="F138" s="190" t="s">
        <v>984</v>
      </c>
      <c r="G138" s="191" t="s">
        <v>241</v>
      </c>
      <c r="H138" s="192">
        <v>4</v>
      </c>
      <c r="I138" s="193"/>
      <c r="J138" s="194">
        <f t="shared" si="0"/>
        <v>0</v>
      </c>
      <c r="K138" s="190" t="s">
        <v>1</v>
      </c>
      <c r="L138" s="40"/>
      <c r="M138" s="195" t="s">
        <v>1</v>
      </c>
      <c r="N138" s="196" t="s">
        <v>45</v>
      </c>
      <c r="O138" s="72"/>
      <c r="P138" s="197">
        <f t="shared" si="1"/>
        <v>0</v>
      </c>
      <c r="Q138" s="197">
        <v>0</v>
      </c>
      <c r="R138" s="197">
        <f t="shared" si="2"/>
        <v>0</v>
      </c>
      <c r="S138" s="197">
        <v>0</v>
      </c>
      <c r="T138" s="198">
        <f t="shared" si="3"/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9" t="s">
        <v>162</v>
      </c>
      <c r="AT138" s="199" t="s">
        <v>158</v>
      </c>
      <c r="AU138" s="199" t="s">
        <v>90</v>
      </c>
      <c r="AY138" s="18" t="s">
        <v>155</v>
      </c>
      <c r="BE138" s="200">
        <f t="shared" si="4"/>
        <v>0</v>
      </c>
      <c r="BF138" s="200">
        <f t="shared" si="5"/>
        <v>0</v>
      </c>
      <c r="BG138" s="200">
        <f t="shared" si="6"/>
        <v>0</v>
      </c>
      <c r="BH138" s="200">
        <f t="shared" si="7"/>
        <v>0</v>
      </c>
      <c r="BI138" s="200">
        <f t="shared" si="8"/>
        <v>0</v>
      </c>
      <c r="BJ138" s="18" t="s">
        <v>88</v>
      </c>
      <c r="BK138" s="200">
        <f t="shared" si="9"/>
        <v>0</v>
      </c>
      <c r="BL138" s="18" t="s">
        <v>162</v>
      </c>
      <c r="BM138" s="199" t="s">
        <v>309</v>
      </c>
    </row>
    <row r="139" spans="1:65" s="2" customFormat="1" ht="14.45" customHeight="1">
      <c r="A139" s="35"/>
      <c r="B139" s="36"/>
      <c r="C139" s="188" t="s">
        <v>254</v>
      </c>
      <c r="D139" s="188" t="s">
        <v>158</v>
      </c>
      <c r="E139" s="189" t="s">
        <v>985</v>
      </c>
      <c r="F139" s="190" t="s">
        <v>986</v>
      </c>
      <c r="G139" s="191" t="s">
        <v>241</v>
      </c>
      <c r="H139" s="192">
        <v>2</v>
      </c>
      <c r="I139" s="193"/>
      <c r="J139" s="194">
        <f t="shared" si="0"/>
        <v>0</v>
      </c>
      <c r="K139" s="190" t="s">
        <v>1</v>
      </c>
      <c r="L139" s="40"/>
      <c r="M139" s="195" t="s">
        <v>1</v>
      </c>
      <c r="N139" s="196" t="s">
        <v>45</v>
      </c>
      <c r="O139" s="72"/>
      <c r="P139" s="197">
        <f t="shared" si="1"/>
        <v>0</v>
      </c>
      <c r="Q139" s="197">
        <v>0</v>
      </c>
      <c r="R139" s="197">
        <f t="shared" si="2"/>
        <v>0</v>
      </c>
      <c r="S139" s="197">
        <v>0</v>
      </c>
      <c r="T139" s="198">
        <f t="shared" si="3"/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9" t="s">
        <v>162</v>
      </c>
      <c r="AT139" s="199" t="s">
        <v>158</v>
      </c>
      <c r="AU139" s="199" t="s">
        <v>90</v>
      </c>
      <c r="AY139" s="18" t="s">
        <v>155</v>
      </c>
      <c r="BE139" s="200">
        <f t="shared" si="4"/>
        <v>0</v>
      </c>
      <c r="BF139" s="200">
        <f t="shared" si="5"/>
        <v>0</v>
      </c>
      <c r="BG139" s="200">
        <f t="shared" si="6"/>
        <v>0</v>
      </c>
      <c r="BH139" s="200">
        <f t="shared" si="7"/>
        <v>0</v>
      </c>
      <c r="BI139" s="200">
        <f t="shared" si="8"/>
        <v>0</v>
      </c>
      <c r="BJ139" s="18" t="s">
        <v>88</v>
      </c>
      <c r="BK139" s="200">
        <f t="shared" si="9"/>
        <v>0</v>
      </c>
      <c r="BL139" s="18" t="s">
        <v>162</v>
      </c>
      <c r="BM139" s="199" t="s">
        <v>318</v>
      </c>
    </row>
    <row r="140" spans="1:65" s="2" customFormat="1" ht="14.45" customHeight="1">
      <c r="A140" s="35"/>
      <c r="B140" s="36"/>
      <c r="C140" s="188" t="s">
        <v>261</v>
      </c>
      <c r="D140" s="188" t="s">
        <v>158</v>
      </c>
      <c r="E140" s="189" t="s">
        <v>987</v>
      </c>
      <c r="F140" s="190" t="s">
        <v>988</v>
      </c>
      <c r="G140" s="191" t="s">
        <v>241</v>
      </c>
      <c r="H140" s="192">
        <v>3</v>
      </c>
      <c r="I140" s="193"/>
      <c r="J140" s="194">
        <f t="shared" si="0"/>
        <v>0</v>
      </c>
      <c r="K140" s="190" t="s">
        <v>1</v>
      </c>
      <c r="L140" s="40"/>
      <c r="M140" s="195" t="s">
        <v>1</v>
      </c>
      <c r="N140" s="196" t="s">
        <v>45</v>
      </c>
      <c r="O140" s="72"/>
      <c r="P140" s="197">
        <f t="shared" si="1"/>
        <v>0</v>
      </c>
      <c r="Q140" s="197">
        <v>0</v>
      </c>
      <c r="R140" s="197">
        <f t="shared" si="2"/>
        <v>0</v>
      </c>
      <c r="S140" s="197">
        <v>0</v>
      </c>
      <c r="T140" s="198">
        <f t="shared" si="3"/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9" t="s">
        <v>162</v>
      </c>
      <c r="AT140" s="199" t="s">
        <v>158</v>
      </c>
      <c r="AU140" s="199" t="s">
        <v>90</v>
      </c>
      <c r="AY140" s="18" t="s">
        <v>155</v>
      </c>
      <c r="BE140" s="200">
        <f t="shared" si="4"/>
        <v>0</v>
      </c>
      <c r="BF140" s="200">
        <f t="shared" si="5"/>
        <v>0</v>
      </c>
      <c r="BG140" s="200">
        <f t="shared" si="6"/>
        <v>0</v>
      </c>
      <c r="BH140" s="200">
        <f t="shared" si="7"/>
        <v>0</v>
      </c>
      <c r="BI140" s="200">
        <f t="shared" si="8"/>
        <v>0</v>
      </c>
      <c r="BJ140" s="18" t="s">
        <v>88</v>
      </c>
      <c r="BK140" s="200">
        <f t="shared" si="9"/>
        <v>0</v>
      </c>
      <c r="BL140" s="18" t="s">
        <v>162</v>
      </c>
      <c r="BM140" s="199" t="s">
        <v>328</v>
      </c>
    </row>
    <row r="141" spans="1:65" s="12" customFormat="1" ht="25.9" customHeight="1">
      <c r="B141" s="172"/>
      <c r="C141" s="173"/>
      <c r="D141" s="174" t="s">
        <v>79</v>
      </c>
      <c r="E141" s="175" t="s">
        <v>989</v>
      </c>
      <c r="F141" s="175" t="s">
        <v>934</v>
      </c>
      <c r="G141" s="173"/>
      <c r="H141" s="173"/>
      <c r="I141" s="176"/>
      <c r="J141" s="177">
        <f>BK141</f>
        <v>0</v>
      </c>
      <c r="K141" s="173"/>
      <c r="L141" s="178"/>
      <c r="M141" s="179"/>
      <c r="N141" s="180"/>
      <c r="O141" s="180"/>
      <c r="P141" s="181">
        <f>SUM(P142:P145)</f>
        <v>0</v>
      </c>
      <c r="Q141" s="180"/>
      <c r="R141" s="181">
        <f>SUM(R142:R145)</f>
        <v>0</v>
      </c>
      <c r="S141" s="180"/>
      <c r="T141" s="182">
        <f>SUM(T142:T145)</f>
        <v>0</v>
      </c>
      <c r="AR141" s="183" t="s">
        <v>162</v>
      </c>
      <c r="AT141" s="184" t="s">
        <v>79</v>
      </c>
      <c r="AU141" s="184" t="s">
        <v>80</v>
      </c>
      <c r="AY141" s="183" t="s">
        <v>155</v>
      </c>
      <c r="BK141" s="185">
        <f>SUM(BK142:BK145)</f>
        <v>0</v>
      </c>
    </row>
    <row r="142" spans="1:65" s="2" customFormat="1" ht="14.45" customHeight="1">
      <c r="A142" s="35"/>
      <c r="B142" s="36"/>
      <c r="C142" s="188" t="s">
        <v>270</v>
      </c>
      <c r="D142" s="188" t="s">
        <v>158</v>
      </c>
      <c r="E142" s="189" t="s">
        <v>990</v>
      </c>
      <c r="F142" s="190" t="s">
        <v>991</v>
      </c>
      <c r="G142" s="191" t="s">
        <v>938</v>
      </c>
      <c r="H142" s="192">
        <v>5</v>
      </c>
      <c r="I142" s="193"/>
      <c r="J142" s="194">
        <f>ROUND(I142*H142,2)</f>
        <v>0</v>
      </c>
      <c r="K142" s="190" t="s">
        <v>1</v>
      </c>
      <c r="L142" s="40"/>
      <c r="M142" s="195" t="s">
        <v>1</v>
      </c>
      <c r="N142" s="196" t="s">
        <v>45</v>
      </c>
      <c r="O142" s="72"/>
      <c r="P142" s="197">
        <f>O142*H142</f>
        <v>0</v>
      </c>
      <c r="Q142" s="197">
        <v>0</v>
      </c>
      <c r="R142" s="197">
        <f>Q142*H142</f>
        <v>0</v>
      </c>
      <c r="S142" s="197">
        <v>0</v>
      </c>
      <c r="T142" s="198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9" t="s">
        <v>162</v>
      </c>
      <c r="AT142" s="199" t="s">
        <v>158</v>
      </c>
      <c r="AU142" s="199" t="s">
        <v>88</v>
      </c>
      <c r="AY142" s="18" t="s">
        <v>155</v>
      </c>
      <c r="BE142" s="200">
        <f>IF(N142="základní",J142,0)</f>
        <v>0</v>
      </c>
      <c r="BF142" s="200">
        <f>IF(N142="snížená",J142,0)</f>
        <v>0</v>
      </c>
      <c r="BG142" s="200">
        <f>IF(N142="zákl. přenesená",J142,0)</f>
        <v>0</v>
      </c>
      <c r="BH142" s="200">
        <f>IF(N142="sníž. přenesená",J142,0)</f>
        <v>0</v>
      </c>
      <c r="BI142" s="200">
        <f>IF(N142="nulová",J142,0)</f>
        <v>0</v>
      </c>
      <c r="BJ142" s="18" t="s">
        <v>88</v>
      </c>
      <c r="BK142" s="200">
        <f>ROUND(I142*H142,2)</f>
        <v>0</v>
      </c>
      <c r="BL142" s="18" t="s">
        <v>162</v>
      </c>
      <c r="BM142" s="199" t="s">
        <v>336</v>
      </c>
    </row>
    <row r="143" spans="1:65" s="2" customFormat="1" ht="14.45" customHeight="1">
      <c r="A143" s="35"/>
      <c r="B143" s="36"/>
      <c r="C143" s="188" t="s">
        <v>274</v>
      </c>
      <c r="D143" s="188" t="s">
        <v>158</v>
      </c>
      <c r="E143" s="189" t="s">
        <v>992</v>
      </c>
      <c r="F143" s="190" t="s">
        <v>993</v>
      </c>
      <c r="G143" s="191" t="s">
        <v>938</v>
      </c>
      <c r="H143" s="192">
        <v>3</v>
      </c>
      <c r="I143" s="193"/>
      <c r="J143" s="194">
        <f>ROUND(I143*H143,2)</f>
        <v>0</v>
      </c>
      <c r="K143" s="190" t="s">
        <v>1</v>
      </c>
      <c r="L143" s="40"/>
      <c r="M143" s="195" t="s">
        <v>1</v>
      </c>
      <c r="N143" s="196" t="s">
        <v>45</v>
      </c>
      <c r="O143" s="72"/>
      <c r="P143" s="197">
        <f>O143*H143</f>
        <v>0</v>
      </c>
      <c r="Q143" s="197">
        <v>0</v>
      </c>
      <c r="R143" s="197">
        <f>Q143*H143</f>
        <v>0</v>
      </c>
      <c r="S143" s="197">
        <v>0</v>
      </c>
      <c r="T143" s="198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9" t="s">
        <v>162</v>
      </c>
      <c r="AT143" s="199" t="s">
        <v>158</v>
      </c>
      <c r="AU143" s="199" t="s">
        <v>88</v>
      </c>
      <c r="AY143" s="18" t="s">
        <v>155</v>
      </c>
      <c r="BE143" s="200">
        <f>IF(N143="základní",J143,0)</f>
        <v>0</v>
      </c>
      <c r="BF143" s="200">
        <f>IF(N143="snížená",J143,0)</f>
        <v>0</v>
      </c>
      <c r="BG143" s="200">
        <f>IF(N143="zákl. přenesená",J143,0)</f>
        <v>0</v>
      </c>
      <c r="BH143" s="200">
        <f>IF(N143="sníž. přenesená",J143,0)</f>
        <v>0</v>
      </c>
      <c r="BI143" s="200">
        <f>IF(N143="nulová",J143,0)</f>
        <v>0</v>
      </c>
      <c r="BJ143" s="18" t="s">
        <v>88</v>
      </c>
      <c r="BK143" s="200">
        <f>ROUND(I143*H143,2)</f>
        <v>0</v>
      </c>
      <c r="BL143" s="18" t="s">
        <v>162</v>
      </c>
      <c r="BM143" s="199" t="s">
        <v>344</v>
      </c>
    </row>
    <row r="144" spans="1:65" s="2" customFormat="1" ht="14.45" customHeight="1">
      <c r="A144" s="35"/>
      <c r="B144" s="36"/>
      <c r="C144" s="188" t="s">
        <v>278</v>
      </c>
      <c r="D144" s="188" t="s">
        <v>158</v>
      </c>
      <c r="E144" s="189" t="s">
        <v>994</v>
      </c>
      <c r="F144" s="190" t="s">
        <v>995</v>
      </c>
      <c r="G144" s="191" t="s">
        <v>938</v>
      </c>
      <c r="H144" s="192">
        <v>1</v>
      </c>
      <c r="I144" s="193"/>
      <c r="J144" s="194">
        <f>ROUND(I144*H144,2)</f>
        <v>0</v>
      </c>
      <c r="K144" s="190" t="s">
        <v>1</v>
      </c>
      <c r="L144" s="40"/>
      <c r="M144" s="195" t="s">
        <v>1</v>
      </c>
      <c r="N144" s="196" t="s">
        <v>45</v>
      </c>
      <c r="O144" s="72"/>
      <c r="P144" s="197">
        <f>O144*H144</f>
        <v>0</v>
      </c>
      <c r="Q144" s="197">
        <v>0</v>
      </c>
      <c r="R144" s="197">
        <f>Q144*H144</f>
        <v>0</v>
      </c>
      <c r="S144" s="197">
        <v>0</v>
      </c>
      <c r="T144" s="198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9" t="s">
        <v>162</v>
      </c>
      <c r="AT144" s="199" t="s">
        <v>158</v>
      </c>
      <c r="AU144" s="199" t="s">
        <v>88</v>
      </c>
      <c r="AY144" s="18" t="s">
        <v>155</v>
      </c>
      <c r="BE144" s="200">
        <f>IF(N144="základní",J144,0)</f>
        <v>0</v>
      </c>
      <c r="BF144" s="200">
        <f>IF(N144="snížená",J144,0)</f>
        <v>0</v>
      </c>
      <c r="BG144" s="200">
        <f>IF(N144="zákl. přenesená",J144,0)</f>
        <v>0</v>
      </c>
      <c r="BH144" s="200">
        <f>IF(N144="sníž. přenesená",J144,0)</f>
        <v>0</v>
      </c>
      <c r="BI144" s="200">
        <f>IF(N144="nulová",J144,0)</f>
        <v>0</v>
      </c>
      <c r="BJ144" s="18" t="s">
        <v>88</v>
      </c>
      <c r="BK144" s="200">
        <f>ROUND(I144*H144,2)</f>
        <v>0</v>
      </c>
      <c r="BL144" s="18" t="s">
        <v>162</v>
      </c>
      <c r="BM144" s="199" t="s">
        <v>357</v>
      </c>
    </row>
    <row r="145" spans="1:65" s="2" customFormat="1" ht="14.45" customHeight="1">
      <c r="A145" s="35"/>
      <c r="B145" s="36"/>
      <c r="C145" s="188" t="s">
        <v>7</v>
      </c>
      <c r="D145" s="188" t="s">
        <v>158</v>
      </c>
      <c r="E145" s="189" t="s">
        <v>996</v>
      </c>
      <c r="F145" s="190" t="s">
        <v>997</v>
      </c>
      <c r="G145" s="191" t="s">
        <v>938</v>
      </c>
      <c r="H145" s="192">
        <v>8</v>
      </c>
      <c r="I145" s="193"/>
      <c r="J145" s="194">
        <f>ROUND(I145*H145,2)</f>
        <v>0</v>
      </c>
      <c r="K145" s="190" t="s">
        <v>1</v>
      </c>
      <c r="L145" s="40"/>
      <c r="M145" s="259" t="s">
        <v>1</v>
      </c>
      <c r="N145" s="260" t="s">
        <v>45</v>
      </c>
      <c r="O145" s="261"/>
      <c r="P145" s="262">
        <f>O145*H145</f>
        <v>0</v>
      </c>
      <c r="Q145" s="262">
        <v>0</v>
      </c>
      <c r="R145" s="262">
        <f>Q145*H145</f>
        <v>0</v>
      </c>
      <c r="S145" s="262">
        <v>0</v>
      </c>
      <c r="T145" s="26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9" t="s">
        <v>162</v>
      </c>
      <c r="AT145" s="199" t="s">
        <v>158</v>
      </c>
      <c r="AU145" s="199" t="s">
        <v>88</v>
      </c>
      <c r="AY145" s="18" t="s">
        <v>155</v>
      </c>
      <c r="BE145" s="200">
        <f>IF(N145="základní",J145,0)</f>
        <v>0</v>
      </c>
      <c r="BF145" s="200">
        <f>IF(N145="snížená",J145,0)</f>
        <v>0</v>
      </c>
      <c r="BG145" s="200">
        <f>IF(N145="zákl. přenesená",J145,0)</f>
        <v>0</v>
      </c>
      <c r="BH145" s="200">
        <f>IF(N145="sníž. přenesená",J145,0)</f>
        <v>0</v>
      </c>
      <c r="BI145" s="200">
        <f>IF(N145="nulová",J145,0)</f>
        <v>0</v>
      </c>
      <c r="BJ145" s="18" t="s">
        <v>88</v>
      </c>
      <c r="BK145" s="200">
        <f>ROUND(I145*H145,2)</f>
        <v>0</v>
      </c>
      <c r="BL145" s="18" t="s">
        <v>162</v>
      </c>
      <c r="BM145" s="199" t="s">
        <v>367</v>
      </c>
    </row>
    <row r="146" spans="1:65" s="2" customFormat="1" ht="6.95" customHeight="1">
      <c r="A146" s="35"/>
      <c r="B146" s="55"/>
      <c r="C146" s="56"/>
      <c r="D146" s="56"/>
      <c r="E146" s="56"/>
      <c r="F146" s="56"/>
      <c r="G146" s="56"/>
      <c r="H146" s="56"/>
      <c r="I146" s="56"/>
      <c r="J146" s="56"/>
      <c r="K146" s="56"/>
      <c r="L146" s="40"/>
      <c r="M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</row>
  </sheetData>
  <sheetProtection algorithmName="SHA-512" hashValue="QH57Qa+rxBgK3Mnl4JjX2tgL8AqB2EfnKWpZ0/YNClXcOZh0rEz4Ll1VqJO1fe5VPc2n1YyVLJ1B6PrAzaJOtA==" saltValue="CWKHS/+QeWesAnMedWSP9Grj/kMy4uBvjm4SLFkvPkDA29+CbfqeF2pbGjZvtFycFpCb41pvgMj3r9aBgcRbXQ==" spinCount="100000" sheet="1" objects="1" scenarios="1" formatColumns="0" formatRows="0" autoFilter="0"/>
  <autoFilter ref="C119:K145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6"/>
  <sheetViews>
    <sheetView showGridLines="0" topLeftCell="A11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18"/>
      <c r="M2" s="318"/>
      <c r="N2" s="318"/>
      <c r="O2" s="318"/>
      <c r="P2" s="318"/>
      <c r="Q2" s="318"/>
      <c r="R2" s="318"/>
      <c r="S2" s="318"/>
      <c r="T2" s="318"/>
      <c r="U2" s="318"/>
      <c r="V2" s="318"/>
      <c r="AT2" s="18" t="s">
        <v>96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1"/>
      <c r="AT3" s="18" t="s">
        <v>90</v>
      </c>
    </row>
    <row r="4" spans="1:46" s="1" customFormat="1" ht="24.95" customHeight="1">
      <c r="B4" s="21"/>
      <c r="D4" s="112" t="s">
        <v>104</v>
      </c>
      <c r="L4" s="21"/>
      <c r="M4" s="113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4" t="s">
        <v>16</v>
      </c>
      <c r="L6" s="21"/>
    </row>
    <row r="7" spans="1:46" s="1" customFormat="1" ht="23.25" customHeight="1">
      <c r="B7" s="21"/>
      <c r="E7" s="319" t="str">
        <f>'Rekapitulace stavby'!K6</f>
        <v>Obnova hřbitovní kaple Zmrtvýchvstání Páně v Knapovci a restaurování vnitřních omítek</v>
      </c>
      <c r="F7" s="320"/>
      <c r="G7" s="320"/>
      <c r="H7" s="320"/>
      <c r="L7" s="21"/>
    </row>
    <row r="8" spans="1:46" s="2" customFormat="1" ht="12" customHeight="1">
      <c r="A8" s="35"/>
      <c r="B8" s="40"/>
      <c r="C8" s="35"/>
      <c r="D8" s="114" t="s">
        <v>111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1" t="s">
        <v>998</v>
      </c>
      <c r="F9" s="322"/>
      <c r="G9" s="322"/>
      <c r="H9" s="322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4" t="s">
        <v>18</v>
      </c>
      <c r="E11" s="35"/>
      <c r="F11" s="115" t="s">
        <v>1</v>
      </c>
      <c r="G11" s="35"/>
      <c r="H11" s="35"/>
      <c r="I11" s="114" t="s">
        <v>19</v>
      </c>
      <c r="J11" s="115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4" t="s">
        <v>20</v>
      </c>
      <c r="E12" s="35"/>
      <c r="F12" s="115" t="s">
        <v>21</v>
      </c>
      <c r="G12" s="35"/>
      <c r="H12" s="35"/>
      <c r="I12" s="114" t="s">
        <v>22</v>
      </c>
      <c r="J12" s="116" t="str">
        <f>'Rekapitulace stavby'!AN8</f>
        <v>25. 1. 2021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4" t="s">
        <v>24</v>
      </c>
      <c r="E14" s="35"/>
      <c r="F14" s="35"/>
      <c r="G14" s="35"/>
      <c r="H14" s="35"/>
      <c r="I14" s="114" t="s">
        <v>25</v>
      </c>
      <c r="J14" s="115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5" t="s">
        <v>26</v>
      </c>
      <c r="F15" s="35"/>
      <c r="G15" s="35"/>
      <c r="H15" s="35"/>
      <c r="I15" s="114" t="s">
        <v>27</v>
      </c>
      <c r="J15" s="115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4" t="s">
        <v>28</v>
      </c>
      <c r="E17" s="35"/>
      <c r="F17" s="35"/>
      <c r="G17" s="35"/>
      <c r="H17" s="35"/>
      <c r="I17" s="114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3" t="str">
        <f>'Rekapitulace stavby'!E14</f>
        <v>Vyplň údaj</v>
      </c>
      <c r="F18" s="324"/>
      <c r="G18" s="324"/>
      <c r="H18" s="324"/>
      <c r="I18" s="114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4" t="s">
        <v>30</v>
      </c>
      <c r="E20" s="35"/>
      <c r="F20" s="35"/>
      <c r="G20" s="35"/>
      <c r="H20" s="35"/>
      <c r="I20" s="114" t="s">
        <v>25</v>
      </c>
      <c r="J20" s="115" t="s">
        <v>31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5" t="s">
        <v>32</v>
      </c>
      <c r="F21" s="35"/>
      <c r="G21" s="35"/>
      <c r="H21" s="35"/>
      <c r="I21" s="114" t="s">
        <v>27</v>
      </c>
      <c r="J21" s="115" t="s">
        <v>33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4" t="s">
        <v>35</v>
      </c>
      <c r="E23" s="35"/>
      <c r="F23" s="35"/>
      <c r="G23" s="35"/>
      <c r="H23" s="35"/>
      <c r="I23" s="114" t="s">
        <v>25</v>
      </c>
      <c r="J23" s="115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5" t="s">
        <v>37</v>
      </c>
      <c r="F24" s="35"/>
      <c r="G24" s="35"/>
      <c r="H24" s="35"/>
      <c r="I24" s="114" t="s">
        <v>27</v>
      </c>
      <c r="J24" s="115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4" t="s">
        <v>39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7"/>
      <c r="B27" s="118"/>
      <c r="C27" s="117"/>
      <c r="D27" s="117"/>
      <c r="E27" s="325" t="s">
        <v>1</v>
      </c>
      <c r="F27" s="325"/>
      <c r="G27" s="325"/>
      <c r="H27" s="325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20"/>
      <c r="E29" s="120"/>
      <c r="F29" s="120"/>
      <c r="G29" s="120"/>
      <c r="H29" s="120"/>
      <c r="I29" s="120"/>
      <c r="J29" s="120"/>
      <c r="K29" s="120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1" t="s">
        <v>40</v>
      </c>
      <c r="E30" s="35"/>
      <c r="F30" s="35"/>
      <c r="G30" s="35"/>
      <c r="H30" s="35"/>
      <c r="I30" s="35"/>
      <c r="J30" s="122">
        <f>ROUND(J119,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3" t="s">
        <v>42</v>
      </c>
      <c r="G32" s="35"/>
      <c r="H32" s="35"/>
      <c r="I32" s="123" t="s">
        <v>41</v>
      </c>
      <c r="J32" s="123" t="s">
        <v>43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44</v>
      </c>
      <c r="E33" s="114" t="s">
        <v>45</v>
      </c>
      <c r="F33" s="125">
        <f>ROUND((SUM(BE119:BE125)),  2)</f>
        <v>0</v>
      </c>
      <c r="G33" s="35"/>
      <c r="H33" s="35"/>
      <c r="I33" s="126">
        <v>0.21</v>
      </c>
      <c r="J33" s="125">
        <f>ROUND(((SUM(BE119:BE125))*I33),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4" t="s">
        <v>46</v>
      </c>
      <c r="F34" s="125">
        <f>ROUND((SUM(BF119:BF125)),  2)</f>
        <v>0</v>
      </c>
      <c r="G34" s="35"/>
      <c r="H34" s="35"/>
      <c r="I34" s="126">
        <v>0.15</v>
      </c>
      <c r="J34" s="125">
        <f>ROUND(((SUM(BF119:BF125))*I34),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4" t="s">
        <v>47</v>
      </c>
      <c r="F35" s="125">
        <f>ROUND((SUM(BG119:BG125)),  2)</f>
        <v>0</v>
      </c>
      <c r="G35" s="35"/>
      <c r="H35" s="35"/>
      <c r="I35" s="126">
        <v>0.21</v>
      </c>
      <c r="J35" s="125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4" t="s">
        <v>48</v>
      </c>
      <c r="F36" s="125">
        <f>ROUND((SUM(BH119:BH125)),  2)</f>
        <v>0</v>
      </c>
      <c r="G36" s="35"/>
      <c r="H36" s="35"/>
      <c r="I36" s="126">
        <v>0.15</v>
      </c>
      <c r="J36" s="125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4" t="s">
        <v>49</v>
      </c>
      <c r="F37" s="125">
        <f>ROUND((SUM(BI119:BI125)),  2)</f>
        <v>0</v>
      </c>
      <c r="G37" s="35"/>
      <c r="H37" s="35"/>
      <c r="I37" s="126">
        <v>0</v>
      </c>
      <c r="J37" s="125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50</v>
      </c>
      <c r="E39" s="129"/>
      <c r="F39" s="129"/>
      <c r="G39" s="130" t="s">
        <v>51</v>
      </c>
      <c r="H39" s="131" t="s">
        <v>52</v>
      </c>
      <c r="I39" s="129"/>
      <c r="J39" s="132">
        <f>SUM(J30:J37)</f>
        <v>0</v>
      </c>
      <c r="K39" s="133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4" t="s">
        <v>53</v>
      </c>
      <c r="E50" s="135"/>
      <c r="F50" s="135"/>
      <c r="G50" s="134" t="s">
        <v>54</v>
      </c>
      <c r="H50" s="135"/>
      <c r="I50" s="135"/>
      <c r="J50" s="135"/>
      <c r="K50" s="135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 ht="12.75">
      <c r="A61" s="35"/>
      <c r="B61" s="40"/>
      <c r="C61" s="35"/>
      <c r="D61" s="136" t="s">
        <v>55</v>
      </c>
      <c r="E61" s="137"/>
      <c r="F61" s="138" t="s">
        <v>56</v>
      </c>
      <c r="G61" s="136" t="s">
        <v>55</v>
      </c>
      <c r="H61" s="137"/>
      <c r="I61" s="137"/>
      <c r="J61" s="139" t="s">
        <v>56</v>
      </c>
      <c r="K61" s="137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 ht="12.75">
      <c r="A65" s="35"/>
      <c r="B65" s="40"/>
      <c r="C65" s="35"/>
      <c r="D65" s="134" t="s">
        <v>57</v>
      </c>
      <c r="E65" s="140"/>
      <c r="F65" s="140"/>
      <c r="G65" s="134" t="s">
        <v>58</v>
      </c>
      <c r="H65" s="140"/>
      <c r="I65" s="140"/>
      <c r="J65" s="140"/>
      <c r="K65" s="140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 ht="12.75">
      <c r="A76" s="35"/>
      <c r="B76" s="40"/>
      <c r="C76" s="35"/>
      <c r="D76" s="136" t="s">
        <v>55</v>
      </c>
      <c r="E76" s="137"/>
      <c r="F76" s="138" t="s">
        <v>56</v>
      </c>
      <c r="G76" s="136" t="s">
        <v>55</v>
      </c>
      <c r="H76" s="137"/>
      <c r="I76" s="137"/>
      <c r="J76" s="139" t="s">
        <v>56</v>
      </c>
      <c r="K76" s="137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1"/>
      <c r="C77" s="142"/>
      <c r="D77" s="142"/>
      <c r="E77" s="142"/>
      <c r="F77" s="142"/>
      <c r="G77" s="142"/>
      <c r="H77" s="142"/>
      <c r="I77" s="142"/>
      <c r="J77" s="142"/>
      <c r="K77" s="14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3"/>
      <c r="C81" s="144"/>
      <c r="D81" s="144"/>
      <c r="E81" s="144"/>
      <c r="F81" s="144"/>
      <c r="G81" s="144"/>
      <c r="H81" s="144"/>
      <c r="I81" s="144"/>
      <c r="J81" s="144"/>
      <c r="K81" s="144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113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3.25" customHeight="1">
      <c r="A85" s="35"/>
      <c r="B85" s="36"/>
      <c r="C85" s="37"/>
      <c r="D85" s="37"/>
      <c r="E85" s="326" t="str">
        <f>E7</f>
        <v>Obnova hřbitovní kaple Zmrtvýchvstání Páně v Knapovci a restaurování vnitřních omítek</v>
      </c>
      <c r="F85" s="327"/>
      <c r="G85" s="327"/>
      <c r="H85" s="327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111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97" t="str">
        <f>E9</f>
        <v xml:space="preserve">VON - Vedlejší a ostatní náklady stavby </v>
      </c>
      <c r="F87" s="328"/>
      <c r="G87" s="328"/>
      <c r="H87" s="328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Knapovec</v>
      </c>
      <c r="G89" s="37"/>
      <c r="H89" s="37"/>
      <c r="I89" s="30" t="s">
        <v>22</v>
      </c>
      <c r="J89" s="67" t="str">
        <f>IF(J12="","",J12)</f>
        <v>25. 1. 2021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Město Ústí nad Orlicí</v>
      </c>
      <c r="G91" s="37"/>
      <c r="H91" s="37"/>
      <c r="I91" s="30" t="s">
        <v>30</v>
      </c>
      <c r="J91" s="33" t="str">
        <f>E21</f>
        <v>INRECO, s.r.o.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30" t="s">
        <v>35</v>
      </c>
      <c r="J92" s="33" t="str">
        <f>E24</f>
        <v>BACing s.r.o.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5" t="s">
        <v>114</v>
      </c>
      <c r="D94" s="146"/>
      <c r="E94" s="146"/>
      <c r="F94" s="146"/>
      <c r="G94" s="146"/>
      <c r="H94" s="146"/>
      <c r="I94" s="146"/>
      <c r="J94" s="147" t="s">
        <v>115</v>
      </c>
      <c r="K94" s="146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8" t="s">
        <v>116</v>
      </c>
      <c r="D96" s="37"/>
      <c r="E96" s="37"/>
      <c r="F96" s="37"/>
      <c r="G96" s="37"/>
      <c r="H96" s="37"/>
      <c r="I96" s="37"/>
      <c r="J96" s="85">
        <f>J119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117</v>
      </c>
    </row>
    <row r="97" spans="1:31" s="9" customFormat="1" ht="24.95" customHeight="1">
      <c r="B97" s="149"/>
      <c r="C97" s="150"/>
      <c r="D97" s="151" t="s">
        <v>999</v>
      </c>
      <c r="E97" s="152"/>
      <c r="F97" s="152"/>
      <c r="G97" s="152"/>
      <c r="H97" s="152"/>
      <c r="I97" s="152"/>
      <c r="J97" s="153">
        <f>J120</f>
        <v>0</v>
      </c>
      <c r="K97" s="150"/>
      <c r="L97" s="154"/>
    </row>
    <row r="98" spans="1:31" s="10" customFormat="1" ht="19.899999999999999" customHeight="1">
      <c r="B98" s="155"/>
      <c r="C98" s="156"/>
      <c r="D98" s="157" t="s">
        <v>1000</v>
      </c>
      <c r="E98" s="158"/>
      <c r="F98" s="158"/>
      <c r="G98" s="158"/>
      <c r="H98" s="158"/>
      <c r="I98" s="158"/>
      <c r="J98" s="159">
        <f>J121</f>
        <v>0</v>
      </c>
      <c r="K98" s="156"/>
      <c r="L98" s="160"/>
    </row>
    <row r="99" spans="1:31" s="10" customFormat="1" ht="19.899999999999999" customHeight="1">
      <c r="B99" s="155"/>
      <c r="C99" s="156"/>
      <c r="D99" s="157" t="s">
        <v>1001</v>
      </c>
      <c r="E99" s="158"/>
      <c r="F99" s="158"/>
      <c r="G99" s="158"/>
      <c r="H99" s="158"/>
      <c r="I99" s="158"/>
      <c r="J99" s="159">
        <f>J124</f>
        <v>0</v>
      </c>
      <c r="K99" s="156"/>
      <c r="L99" s="160"/>
    </row>
    <row r="100" spans="1:31" s="2" customFormat="1" ht="21.75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52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pans="1:31" s="2" customFormat="1" ht="6.95" customHeight="1">
      <c r="A101" s="35"/>
      <c r="B101" s="55"/>
      <c r="C101" s="56"/>
      <c r="D101" s="56"/>
      <c r="E101" s="56"/>
      <c r="F101" s="56"/>
      <c r="G101" s="56"/>
      <c r="H101" s="56"/>
      <c r="I101" s="56"/>
      <c r="J101" s="56"/>
      <c r="K101" s="56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5" spans="1:31" s="2" customFormat="1" ht="6.95" customHeight="1">
      <c r="A105" s="35"/>
      <c r="B105" s="57"/>
      <c r="C105" s="58"/>
      <c r="D105" s="58"/>
      <c r="E105" s="58"/>
      <c r="F105" s="58"/>
      <c r="G105" s="58"/>
      <c r="H105" s="58"/>
      <c r="I105" s="58"/>
      <c r="J105" s="58"/>
      <c r="K105" s="58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24.95" customHeight="1">
      <c r="A106" s="35"/>
      <c r="B106" s="36"/>
      <c r="C106" s="24" t="s">
        <v>140</v>
      </c>
      <c r="D106" s="37"/>
      <c r="E106" s="37"/>
      <c r="F106" s="37"/>
      <c r="G106" s="37"/>
      <c r="H106" s="37"/>
      <c r="I106" s="37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6.95" customHeight="1">
      <c r="A107" s="35"/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12" customHeight="1">
      <c r="A108" s="35"/>
      <c r="B108" s="36"/>
      <c r="C108" s="30" t="s">
        <v>16</v>
      </c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23.25" customHeight="1">
      <c r="A109" s="35"/>
      <c r="B109" s="36"/>
      <c r="C109" s="37"/>
      <c r="D109" s="37"/>
      <c r="E109" s="326" t="str">
        <f>E7</f>
        <v>Obnova hřbitovní kaple Zmrtvýchvstání Páně v Knapovci a restaurování vnitřních omítek</v>
      </c>
      <c r="F109" s="327"/>
      <c r="G109" s="327"/>
      <c r="H109" s="32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2" customHeight="1">
      <c r="A110" s="35"/>
      <c r="B110" s="36"/>
      <c r="C110" s="30" t="s">
        <v>111</v>
      </c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6.5" customHeight="1">
      <c r="A111" s="35"/>
      <c r="B111" s="36"/>
      <c r="C111" s="37"/>
      <c r="D111" s="37"/>
      <c r="E111" s="297" t="str">
        <f>E9</f>
        <v xml:space="preserve">VON - Vedlejší a ostatní náklady stavby </v>
      </c>
      <c r="F111" s="328"/>
      <c r="G111" s="328"/>
      <c r="H111" s="328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20</v>
      </c>
      <c r="D113" s="37"/>
      <c r="E113" s="37"/>
      <c r="F113" s="28" t="str">
        <f>F12</f>
        <v>Knapovec</v>
      </c>
      <c r="G113" s="37"/>
      <c r="H113" s="37"/>
      <c r="I113" s="30" t="s">
        <v>22</v>
      </c>
      <c r="J113" s="67" t="str">
        <f>IF(J12="","",J12)</f>
        <v>25. 1. 2021</v>
      </c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5.2" customHeight="1">
      <c r="A115" s="35"/>
      <c r="B115" s="36"/>
      <c r="C115" s="30" t="s">
        <v>24</v>
      </c>
      <c r="D115" s="37"/>
      <c r="E115" s="37"/>
      <c r="F115" s="28" t="str">
        <f>E15</f>
        <v>Město Ústí nad Orlicí</v>
      </c>
      <c r="G115" s="37"/>
      <c r="H115" s="37"/>
      <c r="I115" s="30" t="s">
        <v>30</v>
      </c>
      <c r="J115" s="33" t="str">
        <f>E21</f>
        <v>INRECO, s.r.o.</v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5.2" customHeight="1">
      <c r="A116" s="35"/>
      <c r="B116" s="36"/>
      <c r="C116" s="30" t="s">
        <v>28</v>
      </c>
      <c r="D116" s="37"/>
      <c r="E116" s="37"/>
      <c r="F116" s="28" t="str">
        <f>IF(E18="","",E18)</f>
        <v>Vyplň údaj</v>
      </c>
      <c r="G116" s="37"/>
      <c r="H116" s="37"/>
      <c r="I116" s="30" t="s">
        <v>35</v>
      </c>
      <c r="J116" s="33" t="str">
        <f>E24</f>
        <v>BACing s.r.o.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0.3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11" customFormat="1" ht="29.25" customHeight="1">
      <c r="A118" s="161"/>
      <c r="B118" s="162"/>
      <c r="C118" s="163" t="s">
        <v>141</v>
      </c>
      <c r="D118" s="164" t="s">
        <v>65</v>
      </c>
      <c r="E118" s="164" t="s">
        <v>61</v>
      </c>
      <c r="F118" s="164" t="s">
        <v>62</v>
      </c>
      <c r="G118" s="164" t="s">
        <v>142</v>
      </c>
      <c r="H118" s="164" t="s">
        <v>143</v>
      </c>
      <c r="I118" s="164" t="s">
        <v>144</v>
      </c>
      <c r="J118" s="164" t="s">
        <v>115</v>
      </c>
      <c r="K118" s="165" t="s">
        <v>145</v>
      </c>
      <c r="L118" s="166"/>
      <c r="M118" s="76" t="s">
        <v>1</v>
      </c>
      <c r="N118" s="77" t="s">
        <v>44</v>
      </c>
      <c r="O118" s="77" t="s">
        <v>146</v>
      </c>
      <c r="P118" s="77" t="s">
        <v>147</v>
      </c>
      <c r="Q118" s="77" t="s">
        <v>148</v>
      </c>
      <c r="R118" s="77" t="s">
        <v>149</v>
      </c>
      <c r="S118" s="77" t="s">
        <v>150</v>
      </c>
      <c r="T118" s="78" t="s">
        <v>151</v>
      </c>
      <c r="U118" s="161"/>
      <c r="V118" s="161"/>
      <c r="W118" s="161"/>
      <c r="X118" s="161"/>
      <c r="Y118" s="161"/>
      <c r="Z118" s="161"/>
      <c r="AA118" s="161"/>
      <c r="AB118" s="161"/>
      <c r="AC118" s="161"/>
      <c r="AD118" s="161"/>
      <c r="AE118" s="161"/>
    </row>
    <row r="119" spans="1:65" s="2" customFormat="1" ht="22.9" customHeight="1">
      <c r="A119" s="35"/>
      <c r="B119" s="36"/>
      <c r="C119" s="83" t="s">
        <v>152</v>
      </c>
      <c r="D119" s="37"/>
      <c r="E119" s="37"/>
      <c r="F119" s="37"/>
      <c r="G119" s="37"/>
      <c r="H119" s="37"/>
      <c r="I119" s="37"/>
      <c r="J119" s="167">
        <f>BK119</f>
        <v>0</v>
      </c>
      <c r="K119" s="37"/>
      <c r="L119" s="40"/>
      <c r="M119" s="79"/>
      <c r="N119" s="168"/>
      <c r="O119" s="80"/>
      <c r="P119" s="169">
        <f>P120</f>
        <v>0</v>
      </c>
      <c r="Q119" s="80"/>
      <c r="R119" s="169">
        <f>R120</f>
        <v>0</v>
      </c>
      <c r="S119" s="80"/>
      <c r="T119" s="170">
        <f>T120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79</v>
      </c>
      <c r="AU119" s="18" t="s">
        <v>117</v>
      </c>
      <c r="BK119" s="171">
        <f>BK120</f>
        <v>0</v>
      </c>
    </row>
    <row r="120" spans="1:65" s="12" customFormat="1" ht="25.9" customHeight="1">
      <c r="B120" s="172"/>
      <c r="C120" s="173"/>
      <c r="D120" s="174" t="s">
        <v>79</v>
      </c>
      <c r="E120" s="175" t="s">
        <v>1002</v>
      </c>
      <c r="F120" s="175" t="s">
        <v>1003</v>
      </c>
      <c r="G120" s="173"/>
      <c r="H120" s="173"/>
      <c r="I120" s="176"/>
      <c r="J120" s="177">
        <f>BK120</f>
        <v>0</v>
      </c>
      <c r="K120" s="173"/>
      <c r="L120" s="178"/>
      <c r="M120" s="179"/>
      <c r="N120" s="180"/>
      <c r="O120" s="180"/>
      <c r="P120" s="181">
        <f>P121+P124</f>
        <v>0</v>
      </c>
      <c r="Q120" s="180"/>
      <c r="R120" s="181">
        <f>R121+R124</f>
        <v>0</v>
      </c>
      <c r="S120" s="180"/>
      <c r="T120" s="182">
        <f>T121+T124</f>
        <v>0</v>
      </c>
      <c r="AR120" s="183" t="s">
        <v>156</v>
      </c>
      <c r="AT120" s="184" t="s">
        <v>79</v>
      </c>
      <c r="AU120" s="184" t="s">
        <v>80</v>
      </c>
      <c r="AY120" s="183" t="s">
        <v>155</v>
      </c>
      <c r="BK120" s="185">
        <f>BK121+BK124</f>
        <v>0</v>
      </c>
    </row>
    <row r="121" spans="1:65" s="12" customFormat="1" ht="22.9" customHeight="1">
      <c r="B121" s="172"/>
      <c r="C121" s="173"/>
      <c r="D121" s="174" t="s">
        <v>79</v>
      </c>
      <c r="E121" s="186" t="s">
        <v>1004</v>
      </c>
      <c r="F121" s="186" t="s">
        <v>1005</v>
      </c>
      <c r="G121" s="173"/>
      <c r="H121" s="173"/>
      <c r="I121" s="176"/>
      <c r="J121" s="187">
        <f>BK121</f>
        <v>0</v>
      </c>
      <c r="K121" s="173"/>
      <c r="L121" s="178"/>
      <c r="M121" s="179"/>
      <c r="N121" s="180"/>
      <c r="O121" s="180"/>
      <c r="P121" s="181">
        <f>SUM(P122:P123)</f>
        <v>0</v>
      </c>
      <c r="Q121" s="180"/>
      <c r="R121" s="181">
        <f>SUM(R122:R123)</f>
        <v>0</v>
      </c>
      <c r="S121" s="180"/>
      <c r="T121" s="182">
        <f>SUM(T122:T123)</f>
        <v>0</v>
      </c>
      <c r="AR121" s="183" t="s">
        <v>156</v>
      </c>
      <c r="AT121" s="184" t="s">
        <v>79</v>
      </c>
      <c r="AU121" s="184" t="s">
        <v>88</v>
      </c>
      <c r="AY121" s="183" t="s">
        <v>155</v>
      </c>
      <c r="BK121" s="185">
        <f>SUM(BK122:BK123)</f>
        <v>0</v>
      </c>
    </row>
    <row r="122" spans="1:65" s="2" customFormat="1" ht="14.45" customHeight="1">
      <c r="A122" s="35"/>
      <c r="B122" s="36"/>
      <c r="C122" s="188" t="s">
        <v>88</v>
      </c>
      <c r="D122" s="188" t="s">
        <v>158</v>
      </c>
      <c r="E122" s="189" t="s">
        <v>1006</v>
      </c>
      <c r="F122" s="190" t="s">
        <v>1007</v>
      </c>
      <c r="G122" s="191" t="s">
        <v>1008</v>
      </c>
      <c r="H122" s="192">
        <v>1</v>
      </c>
      <c r="I122" s="193"/>
      <c r="J122" s="194">
        <f>ROUND(I122*H122,2)</f>
        <v>0</v>
      </c>
      <c r="K122" s="190" t="s">
        <v>1</v>
      </c>
      <c r="L122" s="40"/>
      <c r="M122" s="195" t="s">
        <v>1</v>
      </c>
      <c r="N122" s="196" t="s">
        <v>45</v>
      </c>
      <c r="O122" s="72"/>
      <c r="P122" s="197">
        <f>O122*H122</f>
        <v>0</v>
      </c>
      <c r="Q122" s="197">
        <v>0</v>
      </c>
      <c r="R122" s="197">
        <f>Q122*H122</f>
        <v>0</v>
      </c>
      <c r="S122" s="197">
        <v>0</v>
      </c>
      <c r="T122" s="198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199" t="s">
        <v>1009</v>
      </c>
      <c r="AT122" s="199" t="s">
        <v>158</v>
      </c>
      <c r="AU122" s="199" t="s">
        <v>90</v>
      </c>
      <c r="AY122" s="18" t="s">
        <v>155</v>
      </c>
      <c r="BE122" s="200">
        <f>IF(N122="základní",J122,0)</f>
        <v>0</v>
      </c>
      <c r="BF122" s="200">
        <f>IF(N122="snížená",J122,0)</f>
        <v>0</v>
      </c>
      <c r="BG122" s="200">
        <f>IF(N122="zákl. přenesená",J122,0)</f>
        <v>0</v>
      </c>
      <c r="BH122" s="200">
        <f>IF(N122="sníž. přenesená",J122,0)</f>
        <v>0</v>
      </c>
      <c r="BI122" s="200">
        <f>IF(N122="nulová",J122,0)</f>
        <v>0</v>
      </c>
      <c r="BJ122" s="18" t="s">
        <v>88</v>
      </c>
      <c r="BK122" s="200">
        <f>ROUND(I122*H122,2)</f>
        <v>0</v>
      </c>
      <c r="BL122" s="18" t="s">
        <v>1009</v>
      </c>
      <c r="BM122" s="199" t="s">
        <v>1010</v>
      </c>
    </row>
    <row r="123" spans="1:65" s="2" customFormat="1" ht="14.45" customHeight="1">
      <c r="A123" s="35"/>
      <c r="B123" s="36"/>
      <c r="C123" s="188" t="s">
        <v>90</v>
      </c>
      <c r="D123" s="188" t="s">
        <v>158</v>
      </c>
      <c r="E123" s="189" t="s">
        <v>1011</v>
      </c>
      <c r="F123" s="190" t="s">
        <v>1012</v>
      </c>
      <c r="G123" s="191" t="s">
        <v>1008</v>
      </c>
      <c r="H123" s="192">
        <v>1</v>
      </c>
      <c r="I123" s="193"/>
      <c r="J123" s="194">
        <f>ROUND(I123*H123,2)</f>
        <v>0</v>
      </c>
      <c r="K123" s="190" t="s">
        <v>1</v>
      </c>
      <c r="L123" s="40"/>
      <c r="M123" s="195" t="s">
        <v>1</v>
      </c>
      <c r="N123" s="196" t="s">
        <v>45</v>
      </c>
      <c r="O123" s="72"/>
      <c r="P123" s="197">
        <f>O123*H123</f>
        <v>0</v>
      </c>
      <c r="Q123" s="197">
        <v>0</v>
      </c>
      <c r="R123" s="197">
        <f>Q123*H123</f>
        <v>0</v>
      </c>
      <c r="S123" s="197">
        <v>0</v>
      </c>
      <c r="T123" s="198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9" t="s">
        <v>1009</v>
      </c>
      <c r="AT123" s="199" t="s">
        <v>158</v>
      </c>
      <c r="AU123" s="199" t="s">
        <v>90</v>
      </c>
      <c r="AY123" s="18" t="s">
        <v>155</v>
      </c>
      <c r="BE123" s="200">
        <f>IF(N123="základní",J123,0)</f>
        <v>0</v>
      </c>
      <c r="BF123" s="200">
        <f>IF(N123="snížená",J123,0)</f>
        <v>0</v>
      </c>
      <c r="BG123" s="200">
        <f>IF(N123="zákl. přenesená",J123,0)</f>
        <v>0</v>
      </c>
      <c r="BH123" s="200">
        <f>IF(N123="sníž. přenesená",J123,0)</f>
        <v>0</v>
      </c>
      <c r="BI123" s="200">
        <f>IF(N123="nulová",J123,0)</f>
        <v>0</v>
      </c>
      <c r="BJ123" s="18" t="s">
        <v>88</v>
      </c>
      <c r="BK123" s="200">
        <f>ROUND(I123*H123,2)</f>
        <v>0</v>
      </c>
      <c r="BL123" s="18" t="s">
        <v>1009</v>
      </c>
      <c r="BM123" s="199" t="s">
        <v>1013</v>
      </c>
    </row>
    <row r="124" spans="1:65" s="12" customFormat="1" ht="22.9" customHeight="1">
      <c r="B124" s="172"/>
      <c r="C124" s="173"/>
      <c r="D124" s="174" t="s">
        <v>79</v>
      </c>
      <c r="E124" s="186" t="s">
        <v>1014</v>
      </c>
      <c r="F124" s="186" t="s">
        <v>1015</v>
      </c>
      <c r="G124" s="173"/>
      <c r="H124" s="173"/>
      <c r="I124" s="176"/>
      <c r="J124" s="187">
        <f>BK124</f>
        <v>0</v>
      </c>
      <c r="K124" s="173"/>
      <c r="L124" s="178"/>
      <c r="M124" s="179"/>
      <c r="N124" s="180"/>
      <c r="O124" s="180"/>
      <c r="P124" s="181">
        <f>P125</f>
        <v>0</v>
      </c>
      <c r="Q124" s="180"/>
      <c r="R124" s="181">
        <f>R125</f>
        <v>0</v>
      </c>
      <c r="S124" s="180"/>
      <c r="T124" s="182">
        <f>T125</f>
        <v>0</v>
      </c>
      <c r="AR124" s="183" t="s">
        <v>156</v>
      </c>
      <c r="AT124" s="184" t="s">
        <v>79</v>
      </c>
      <c r="AU124" s="184" t="s">
        <v>88</v>
      </c>
      <c r="AY124" s="183" t="s">
        <v>155</v>
      </c>
      <c r="BK124" s="185">
        <f>BK125</f>
        <v>0</v>
      </c>
    </row>
    <row r="125" spans="1:65" s="2" customFormat="1" ht="24.2" customHeight="1">
      <c r="A125" s="35"/>
      <c r="B125" s="36"/>
      <c r="C125" s="188" t="s">
        <v>179</v>
      </c>
      <c r="D125" s="188" t="s">
        <v>158</v>
      </c>
      <c r="E125" s="189" t="s">
        <v>1016</v>
      </c>
      <c r="F125" s="190" t="s">
        <v>1017</v>
      </c>
      <c r="G125" s="191" t="s">
        <v>1008</v>
      </c>
      <c r="H125" s="192">
        <v>1</v>
      </c>
      <c r="I125" s="193"/>
      <c r="J125" s="194">
        <f>ROUND(I125*H125,2)</f>
        <v>0</v>
      </c>
      <c r="K125" s="190" t="s">
        <v>1</v>
      </c>
      <c r="L125" s="40"/>
      <c r="M125" s="259" t="s">
        <v>1</v>
      </c>
      <c r="N125" s="260" t="s">
        <v>45</v>
      </c>
      <c r="O125" s="261"/>
      <c r="P125" s="262">
        <f>O125*H125</f>
        <v>0</v>
      </c>
      <c r="Q125" s="262">
        <v>0</v>
      </c>
      <c r="R125" s="262">
        <f>Q125*H125</f>
        <v>0</v>
      </c>
      <c r="S125" s="262">
        <v>0</v>
      </c>
      <c r="T125" s="263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9" t="s">
        <v>1009</v>
      </c>
      <c r="AT125" s="199" t="s">
        <v>158</v>
      </c>
      <c r="AU125" s="199" t="s">
        <v>90</v>
      </c>
      <c r="AY125" s="18" t="s">
        <v>155</v>
      </c>
      <c r="BE125" s="200">
        <f>IF(N125="základní",J125,0)</f>
        <v>0</v>
      </c>
      <c r="BF125" s="200">
        <f>IF(N125="snížená",J125,0)</f>
        <v>0</v>
      </c>
      <c r="BG125" s="200">
        <f>IF(N125="zákl. přenesená",J125,0)</f>
        <v>0</v>
      </c>
      <c r="BH125" s="200">
        <f>IF(N125="sníž. přenesená",J125,0)</f>
        <v>0</v>
      </c>
      <c r="BI125" s="200">
        <f>IF(N125="nulová",J125,0)</f>
        <v>0</v>
      </c>
      <c r="BJ125" s="18" t="s">
        <v>88</v>
      </c>
      <c r="BK125" s="200">
        <f>ROUND(I125*H125,2)</f>
        <v>0</v>
      </c>
      <c r="BL125" s="18" t="s">
        <v>1009</v>
      </c>
      <c r="BM125" s="199" t="s">
        <v>1018</v>
      </c>
    </row>
    <row r="126" spans="1:65" s="2" customFormat="1" ht="6.95" customHeight="1">
      <c r="A126" s="35"/>
      <c r="B126" s="55"/>
      <c r="C126" s="56"/>
      <c r="D126" s="56"/>
      <c r="E126" s="56"/>
      <c r="F126" s="56"/>
      <c r="G126" s="56"/>
      <c r="H126" s="56"/>
      <c r="I126" s="56"/>
      <c r="J126" s="56"/>
      <c r="K126" s="56"/>
      <c r="L126" s="40"/>
      <c r="M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</sheetData>
  <sheetProtection algorithmName="SHA-512" hashValue="ro+tGGq+SsMuH2S2aLGV0Nx+oAwhSiD4aZaUTfaCezocSZyonCDy+lnbjDCZy5ArcpE15wSZMnOGbNyuWJEiag==" saltValue="X14trOQeONYQ/7ydRYz9l+b/qSKJvD75O8e19I0KdyW0Hj2OMeKXHhR8bJK6hbx64FqEOAo6GwlYvyFBfYxDuw==" spinCount="100000" sheet="1" objects="1" scenarios="1" formatColumns="0" formatRows="0" autoFilter="0"/>
  <autoFilter ref="C118:K125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5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10"/>
      <c r="C3" s="111"/>
      <c r="D3" s="111"/>
      <c r="E3" s="111"/>
      <c r="F3" s="111"/>
      <c r="G3" s="111"/>
      <c r="H3" s="21"/>
    </row>
    <row r="4" spans="1:8" s="1" customFormat="1" ht="24.95" customHeight="1">
      <c r="B4" s="21"/>
      <c r="C4" s="112" t="s">
        <v>1019</v>
      </c>
      <c r="H4" s="21"/>
    </row>
    <row r="5" spans="1:8" s="1" customFormat="1" ht="12" customHeight="1">
      <c r="B5" s="21"/>
      <c r="C5" s="264" t="s">
        <v>13</v>
      </c>
      <c r="D5" s="325" t="s">
        <v>14</v>
      </c>
      <c r="E5" s="318"/>
      <c r="F5" s="318"/>
      <c r="H5" s="21"/>
    </row>
    <row r="6" spans="1:8" s="1" customFormat="1" ht="36.950000000000003" customHeight="1">
      <c r="B6" s="21"/>
      <c r="C6" s="265" t="s">
        <v>16</v>
      </c>
      <c r="D6" s="329" t="s">
        <v>17</v>
      </c>
      <c r="E6" s="318"/>
      <c r="F6" s="318"/>
      <c r="H6" s="21"/>
    </row>
    <row r="7" spans="1:8" s="1" customFormat="1" ht="16.5" customHeight="1">
      <c r="B7" s="21"/>
      <c r="C7" s="114" t="s">
        <v>22</v>
      </c>
      <c r="D7" s="116" t="str">
        <f>'Rekapitulace stavby'!AN8</f>
        <v>25. 1. 2021</v>
      </c>
      <c r="H7" s="21"/>
    </row>
    <row r="8" spans="1:8" s="2" customFormat="1" ht="10.9" customHeight="1">
      <c r="A8" s="35"/>
      <c r="B8" s="40"/>
      <c r="C8" s="35"/>
      <c r="D8" s="35"/>
      <c r="E8" s="35"/>
      <c r="F8" s="35"/>
      <c r="G8" s="35"/>
      <c r="H8" s="40"/>
    </row>
    <row r="9" spans="1:8" s="11" customFormat="1" ht="29.25" customHeight="1">
      <c r="A9" s="161"/>
      <c r="B9" s="266"/>
      <c r="C9" s="267" t="s">
        <v>61</v>
      </c>
      <c r="D9" s="268" t="s">
        <v>62</v>
      </c>
      <c r="E9" s="268" t="s">
        <v>142</v>
      </c>
      <c r="F9" s="269" t="s">
        <v>1020</v>
      </c>
      <c r="G9" s="161"/>
      <c r="H9" s="266"/>
    </row>
    <row r="10" spans="1:8" s="2" customFormat="1" ht="26.45" customHeight="1">
      <c r="A10" s="35"/>
      <c r="B10" s="40"/>
      <c r="C10" s="270" t="s">
        <v>14</v>
      </c>
      <c r="D10" s="270" t="s">
        <v>17</v>
      </c>
      <c r="E10" s="35"/>
      <c r="F10" s="35"/>
      <c r="G10" s="35"/>
      <c r="H10" s="40"/>
    </row>
    <row r="11" spans="1:8" s="2" customFormat="1" ht="16.899999999999999" customHeight="1">
      <c r="A11" s="35"/>
      <c r="B11" s="40"/>
      <c r="C11" s="271" t="s">
        <v>97</v>
      </c>
      <c r="D11" s="272" t="s">
        <v>97</v>
      </c>
      <c r="E11" s="273" t="s">
        <v>98</v>
      </c>
      <c r="F11" s="274">
        <v>0.34</v>
      </c>
      <c r="G11" s="35"/>
      <c r="H11" s="40"/>
    </row>
    <row r="12" spans="1:8" s="2" customFormat="1" ht="16.899999999999999" customHeight="1">
      <c r="A12" s="35"/>
      <c r="B12" s="40"/>
      <c r="C12" s="271" t="s">
        <v>100</v>
      </c>
      <c r="D12" s="272" t="s">
        <v>101</v>
      </c>
      <c r="E12" s="273" t="s">
        <v>102</v>
      </c>
      <c r="F12" s="274">
        <v>160.4</v>
      </c>
      <c r="G12" s="35"/>
      <c r="H12" s="40"/>
    </row>
    <row r="13" spans="1:8" s="2" customFormat="1" ht="16.899999999999999" customHeight="1">
      <c r="A13" s="35"/>
      <c r="B13" s="40"/>
      <c r="C13" s="271" t="s">
        <v>105</v>
      </c>
      <c r="D13" s="272" t="s">
        <v>106</v>
      </c>
      <c r="E13" s="273" t="s">
        <v>98</v>
      </c>
      <c r="F13" s="274">
        <v>101.44</v>
      </c>
      <c r="G13" s="35"/>
      <c r="H13" s="40"/>
    </row>
    <row r="14" spans="1:8" s="2" customFormat="1" ht="16.899999999999999" customHeight="1">
      <c r="A14" s="35"/>
      <c r="B14" s="40"/>
      <c r="C14" s="271" t="s">
        <v>1021</v>
      </c>
      <c r="D14" s="272" t="s">
        <v>1022</v>
      </c>
      <c r="E14" s="273" t="s">
        <v>98</v>
      </c>
      <c r="F14" s="274">
        <v>8.8239999999999998</v>
      </c>
      <c r="G14" s="35"/>
      <c r="H14" s="40"/>
    </row>
    <row r="15" spans="1:8" s="2" customFormat="1" ht="16.899999999999999" customHeight="1">
      <c r="A15" s="35"/>
      <c r="B15" s="40"/>
      <c r="C15" s="271" t="s">
        <v>108</v>
      </c>
      <c r="D15" s="272" t="s">
        <v>109</v>
      </c>
      <c r="E15" s="273" t="s">
        <v>98</v>
      </c>
      <c r="F15" s="274">
        <v>2.5459999999999998</v>
      </c>
      <c r="G15" s="35"/>
      <c r="H15" s="40"/>
    </row>
    <row r="16" spans="1:8" s="2" customFormat="1" ht="26.45" customHeight="1">
      <c r="A16" s="35"/>
      <c r="B16" s="40"/>
      <c r="C16" s="270" t="s">
        <v>1023</v>
      </c>
      <c r="D16" s="270" t="s">
        <v>86</v>
      </c>
      <c r="E16" s="35"/>
      <c r="F16" s="35"/>
      <c r="G16" s="35"/>
      <c r="H16" s="40"/>
    </row>
    <row r="17" spans="1:8" s="2" customFormat="1" ht="16.899999999999999" customHeight="1">
      <c r="A17" s="35"/>
      <c r="B17" s="40"/>
      <c r="C17" s="271" t="s">
        <v>97</v>
      </c>
      <c r="D17" s="272" t="s">
        <v>97</v>
      </c>
      <c r="E17" s="273" t="s">
        <v>98</v>
      </c>
      <c r="F17" s="274">
        <v>0.34</v>
      </c>
      <c r="G17" s="35"/>
      <c r="H17" s="40"/>
    </row>
    <row r="18" spans="1:8" s="2" customFormat="1" ht="16.899999999999999" customHeight="1">
      <c r="A18" s="35"/>
      <c r="B18" s="40"/>
      <c r="C18" s="275" t="s">
        <v>1</v>
      </c>
      <c r="D18" s="275" t="s">
        <v>638</v>
      </c>
      <c r="E18" s="18" t="s">
        <v>1</v>
      </c>
      <c r="F18" s="276">
        <v>0.34</v>
      </c>
      <c r="G18" s="35"/>
      <c r="H18" s="40"/>
    </row>
    <row r="19" spans="1:8" s="2" customFormat="1" ht="16.899999999999999" customHeight="1">
      <c r="A19" s="35"/>
      <c r="B19" s="40"/>
      <c r="C19" s="275" t="s">
        <v>97</v>
      </c>
      <c r="D19" s="275" t="s">
        <v>171</v>
      </c>
      <c r="E19" s="18" t="s">
        <v>1</v>
      </c>
      <c r="F19" s="276">
        <v>0.34</v>
      </c>
      <c r="G19" s="35"/>
      <c r="H19" s="40"/>
    </row>
    <row r="20" spans="1:8" s="2" customFormat="1" ht="16.899999999999999" customHeight="1">
      <c r="A20" s="35"/>
      <c r="B20" s="40"/>
      <c r="C20" s="277" t="s">
        <v>1024</v>
      </c>
      <c r="D20" s="35"/>
      <c r="E20" s="35"/>
      <c r="F20" s="35"/>
      <c r="G20" s="35"/>
      <c r="H20" s="40"/>
    </row>
    <row r="21" spans="1:8" s="2" customFormat="1" ht="16.899999999999999" customHeight="1">
      <c r="A21" s="35"/>
      <c r="B21" s="40"/>
      <c r="C21" s="275" t="s">
        <v>635</v>
      </c>
      <c r="D21" s="275" t="s">
        <v>636</v>
      </c>
      <c r="E21" s="18" t="s">
        <v>98</v>
      </c>
      <c r="F21" s="276">
        <v>0.34</v>
      </c>
      <c r="G21" s="35"/>
      <c r="H21" s="40"/>
    </row>
    <row r="22" spans="1:8" s="2" customFormat="1" ht="16.899999999999999" customHeight="1">
      <c r="A22" s="35"/>
      <c r="B22" s="40"/>
      <c r="C22" s="275" t="s">
        <v>645</v>
      </c>
      <c r="D22" s="275" t="s">
        <v>646</v>
      </c>
      <c r="E22" s="18" t="s">
        <v>98</v>
      </c>
      <c r="F22" s="276">
        <v>2.68</v>
      </c>
      <c r="G22" s="35"/>
      <c r="H22" s="40"/>
    </row>
    <row r="23" spans="1:8" s="2" customFormat="1" ht="16.899999999999999" customHeight="1">
      <c r="A23" s="35"/>
      <c r="B23" s="40"/>
      <c r="C23" s="271" t="s">
        <v>100</v>
      </c>
      <c r="D23" s="272" t="s">
        <v>101</v>
      </c>
      <c r="E23" s="273" t="s">
        <v>102</v>
      </c>
      <c r="F23" s="274">
        <v>160.4</v>
      </c>
      <c r="G23" s="35"/>
      <c r="H23" s="40"/>
    </row>
    <row r="24" spans="1:8" s="2" customFormat="1" ht="16.899999999999999" customHeight="1">
      <c r="A24" s="35"/>
      <c r="B24" s="40"/>
      <c r="C24" s="275" t="s">
        <v>1</v>
      </c>
      <c r="D24" s="275" t="s">
        <v>165</v>
      </c>
      <c r="E24" s="18" t="s">
        <v>1</v>
      </c>
      <c r="F24" s="276">
        <v>0</v>
      </c>
      <c r="G24" s="35"/>
      <c r="H24" s="40"/>
    </row>
    <row r="25" spans="1:8" s="2" customFormat="1" ht="16.899999999999999" customHeight="1">
      <c r="A25" s="35"/>
      <c r="B25" s="40"/>
      <c r="C25" s="275" t="s">
        <v>1</v>
      </c>
      <c r="D25" s="275" t="s">
        <v>307</v>
      </c>
      <c r="E25" s="18" t="s">
        <v>1</v>
      </c>
      <c r="F25" s="276">
        <v>0</v>
      </c>
      <c r="G25" s="35"/>
      <c r="H25" s="40"/>
    </row>
    <row r="26" spans="1:8" s="2" customFormat="1" ht="16.899999999999999" customHeight="1">
      <c r="A26" s="35"/>
      <c r="B26" s="40"/>
      <c r="C26" s="275" t="s">
        <v>1</v>
      </c>
      <c r="D26" s="275" t="s">
        <v>308</v>
      </c>
      <c r="E26" s="18" t="s">
        <v>1</v>
      </c>
      <c r="F26" s="276">
        <v>160.4</v>
      </c>
      <c r="G26" s="35"/>
      <c r="H26" s="40"/>
    </row>
    <row r="27" spans="1:8" s="2" customFormat="1" ht="16.899999999999999" customHeight="1">
      <c r="A27" s="35"/>
      <c r="B27" s="40"/>
      <c r="C27" s="275" t="s">
        <v>100</v>
      </c>
      <c r="D27" s="275" t="s">
        <v>171</v>
      </c>
      <c r="E27" s="18" t="s">
        <v>1</v>
      </c>
      <c r="F27" s="276">
        <v>160.4</v>
      </c>
      <c r="G27" s="35"/>
      <c r="H27" s="40"/>
    </row>
    <row r="28" spans="1:8" s="2" customFormat="1" ht="16.899999999999999" customHeight="1">
      <c r="A28" s="35"/>
      <c r="B28" s="40"/>
      <c r="C28" s="277" t="s">
        <v>1024</v>
      </c>
      <c r="D28" s="35"/>
      <c r="E28" s="35"/>
      <c r="F28" s="35"/>
      <c r="G28" s="35"/>
      <c r="H28" s="40"/>
    </row>
    <row r="29" spans="1:8" s="2" customFormat="1" ht="22.5">
      <c r="A29" s="35"/>
      <c r="B29" s="40"/>
      <c r="C29" s="275" t="s">
        <v>304</v>
      </c>
      <c r="D29" s="275" t="s">
        <v>305</v>
      </c>
      <c r="E29" s="18" t="s">
        <v>102</v>
      </c>
      <c r="F29" s="276">
        <v>160.4</v>
      </c>
      <c r="G29" s="35"/>
      <c r="H29" s="40"/>
    </row>
    <row r="30" spans="1:8" s="2" customFormat="1" ht="22.5">
      <c r="A30" s="35"/>
      <c r="B30" s="40"/>
      <c r="C30" s="275" t="s">
        <v>310</v>
      </c>
      <c r="D30" s="275" t="s">
        <v>311</v>
      </c>
      <c r="E30" s="18" t="s">
        <v>102</v>
      </c>
      <c r="F30" s="276">
        <v>14436</v>
      </c>
      <c r="G30" s="35"/>
      <c r="H30" s="40"/>
    </row>
    <row r="31" spans="1:8" s="2" customFormat="1" ht="16.899999999999999" customHeight="1">
      <c r="A31" s="35"/>
      <c r="B31" s="40"/>
      <c r="C31" s="275" t="s">
        <v>333</v>
      </c>
      <c r="D31" s="275" t="s">
        <v>334</v>
      </c>
      <c r="E31" s="18" t="s">
        <v>102</v>
      </c>
      <c r="F31" s="276">
        <v>160.4</v>
      </c>
      <c r="G31" s="35"/>
      <c r="H31" s="40"/>
    </row>
    <row r="32" spans="1:8" s="2" customFormat="1" ht="16.899999999999999" customHeight="1">
      <c r="A32" s="35"/>
      <c r="B32" s="40"/>
      <c r="C32" s="275" t="s">
        <v>337</v>
      </c>
      <c r="D32" s="275" t="s">
        <v>338</v>
      </c>
      <c r="E32" s="18" t="s">
        <v>102</v>
      </c>
      <c r="F32" s="276">
        <v>14436</v>
      </c>
      <c r="G32" s="35"/>
      <c r="H32" s="40"/>
    </row>
    <row r="33" spans="1:8" s="2" customFormat="1" ht="16.899999999999999" customHeight="1">
      <c r="A33" s="35"/>
      <c r="B33" s="40"/>
      <c r="C33" s="275" t="s">
        <v>341</v>
      </c>
      <c r="D33" s="275" t="s">
        <v>342</v>
      </c>
      <c r="E33" s="18" t="s">
        <v>102</v>
      </c>
      <c r="F33" s="276">
        <v>160.4</v>
      </c>
      <c r="G33" s="35"/>
      <c r="H33" s="40"/>
    </row>
    <row r="34" spans="1:8" s="2" customFormat="1" ht="16.899999999999999" customHeight="1">
      <c r="A34" s="35"/>
      <c r="B34" s="40"/>
      <c r="C34" s="271" t="s">
        <v>105</v>
      </c>
      <c r="D34" s="272" t="s">
        <v>106</v>
      </c>
      <c r="E34" s="273" t="s">
        <v>98</v>
      </c>
      <c r="F34" s="274">
        <v>101.44</v>
      </c>
      <c r="G34" s="35"/>
      <c r="H34" s="40"/>
    </row>
    <row r="35" spans="1:8" s="2" customFormat="1" ht="16.899999999999999" customHeight="1">
      <c r="A35" s="35"/>
      <c r="B35" s="40"/>
      <c r="C35" s="275" t="s">
        <v>1</v>
      </c>
      <c r="D35" s="275" t="s">
        <v>165</v>
      </c>
      <c r="E35" s="18" t="s">
        <v>1</v>
      </c>
      <c r="F35" s="276">
        <v>0</v>
      </c>
      <c r="G35" s="35"/>
      <c r="H35" s="40"/>
    </row>
    <row r="36" spans="1:8" s="2" customFormat="1" ht="16.899999999999999" customHeight="1">
      <c r="A36" s="35"/>
      <c r="B36" s="40"/>
      <c r="C36" s="275" t="s">
        <v>1</v>
      </c>
      <c r="D36" s="275" t="s">
        <v>307</v>
      </c>
      <c r="E36" s="18" t="s">
        <v>1</v>
      </c>
      <c r="F36" s="276">
        <v>0</v>
      </c>
      <c r="G36" s="35"/>
      <c r="H36" s="40"/>
    </row>
    <row r="37" spans="1:8" s="2" customFormat="1" ht="16.899999999999999" customHeight="1">
      <c r="A37" s="35"/>
      <c r="B37" s="40"/>
      <c r="C37" s="275" t="s">
        <v>1</v>
      </c>
      <c r="D37" s="275" t="s">
        <v>322</v>
      </c>
      <c r="E37" s="18" t="s">
        <v>1</v>
      </c>
      <c r="F37" s="276">
        <v>101.44</v>
      </c>
      <c r="G37" s="35"/>
      <c r="H37" s="40"/>
    </row>
    <row r="38" spans="1:8" s="2" customFormat="1" ht="16.899999999999999" customHeight="1">
      <c r="A38" s="35"/>
      <c r="B38" s="40"/>
      <c r="C38" s="275" t="s">
        <v>105</v>
      </c>
      <c r="D38" s="275" t="s">
        <v>171</v>
      </c>
      <c r="E38" s="18" t="s">
        <v>1</v>
      </c>
      <c r="F38" s="276">
        <v>101.44</v>
      </c>
      <c r="G38" s="35"/>
      <c r="H38" s="40"/>
    </row>
    <row r="39" spans="1:8" s="2" customFormat="1" ht="16.899999999999999" customHeight="1">
      <c r="A39" s="35"/>
      <c r="B39" s="40"/>
      <c r="C39" s="277" t="s">
        <v>1024</v>
      </c>
      <c r="D39" s="35"/>
      <c r="E39" s="35"/>
      <c r="F39" s="35"/>
      <c r="G39" s="35"/>
      <c r="H39" s="40"/>
    </row>
    <row r="40" spans="1:8" s="2" customFormat="1" ht="16.899999999999999" customHeight="1">
      <c r="A40" s="35"/>
      <c r="B40" s="40"/>
      <c r="C40" s="275" t="s">
        <v>319</v>
      </c>
      <c r="D40" s="275" t="s">
        <v>320</v>
      </c>
      <c r="E40" s="18" t="s">
        <v>98</v>
      </c>
      <c r="F40" s="276">
        <v>101.44</v>
      </c>
      <c r="G40" s="35"/>
      <c r="H40" s="40"/>
    </row>
    <row r="41" spans="1:8" s="2" customFormat="1" ht="22.5">
      <c r="A41" s="35"/>
      <c r="B41" s="40"/>
      <c r="C41" s="275" t="s">
        <v>324</v>
      </c>
      <c r="D41" s="275" t="s">
        <v>325</v>
      </c>
      <c r="E41" s="18" t="s">
        <v>98</v>
      </c>
      <c r="F41" s="276">
        <v>18259.2</v>
      </c>
      <c r="G41" s="35"/>
      <c r="H41" s="40"/>
    </row>
    <row r="42" spans="1:8" s="2" customFormat="1" ht="22.5">
      <c r="A42" s="35"/>
      <c r="B42" s="40"/>
      <c r="C42" s="275" t="s">
        <v>329</v>
      </c>
      <c r="D42" s="275" t="s">
        <v>330</v>
      </c>
      <c r="E42" s="18" t="s">
        <v>98</v>
      </c>
      <c r="F42" s="276">
        <v>101.44</v>
      </c>
      <c r="G42" s="35"/>
      <c r="H42" s="40"/>
    </row>
    <row r="43" spans="1:8" s="2" customFormat="1" ht="16.899999999999999" customHeight="1">
      <c r="A43" s="35"/>
      <c r="B43" s="40"/>
      <c r="C43" s="271" t="s">
        <v>1021</v>
      </c>
      <c r="D43" s="272" t="s">
        <v>1022</v>
      </c>
      <c r="E43" s="273" t="s">
        <v>98</v>
      </c>
      <c r="F43" s="274">
        <v>8.8239999999999998</v>
      </c>
      <c r="G43" s="35"/>
      <c r="H43" s="40"/>
    </row>
    <row r="44" spans="1:8" s="2" customFormat="1" ht="16.899999999999999" customHeight="1">
      <c r="A44" s="35"/>
      <c r="B44" s="40"/>
      <c r="C44" s="275" t="s">
        <v>1</v>
      </c>
      <c r="D44" s="275" t="s">
        <v>165</v>
      </c>
      <c r="E44" s="18" t="s">
        <v>1</v>
      </c>
      <c r="F44" s="276">
        <v>0</v>
      </c>
      <c r="G44" s="35"/>
      <c r="H44" s="40"/>
    </row>
    <row r="45" spans="1:8" s="2" customFormat="1" ht="16.899999999999999" customHeight="1">
      <c r="A45" s="35"/>
      <c r="B45" s="40"/>
      <c r="C45" s="275" t="s">
        <v>1</v>
      </c>
      <c r="D45" s="275" t="s">
        <v>1025</v>
      </c>
      <c r="E45" s="18" t="s">
        <v>1</v>
      </c>
      <c r="F45" s="276">
        <v>0</v>
      </c>
      <c r="G45" s="35"/>
      <c r="H45" s="40"/>
    </row>
    <row r="46" spans="1:8" s="2" customFormat="1" ht="16.899999999999999" customHeight="1">
      <c r="A46" s="35"/>
      <c r="B46" s="40"/>
      <c r="C46" s="275" t="s">
        <v>1</v>
      </c>
      <c r="D46" s="275" t="s">
        <v>1026</v>
      </c>
      <c r="E46" s="18" t="s">
        <v>1</v>
      </c>
      <c r="F46" s="276">
        <v>8.8239999999999998</v>
      </c>
      <c r="G46" s="35"/>
      <c r="H46" s="40"/>
    </row>
    <row r="47" spans="1:8" s="2" customFormat="1" ht="16.899999999999999" customHeight="1">
      <c r="A47" s="35"/>
      <c r="B47" s="40"/>
      <c r="C47" s="275" t="s">
        <v>1021</v>
      </c>
      <c r="D47" s="275" t="s">
        <v>171</v>
      </c>
      <c r="E47" s="18" t="s">
        <v>1</v>
      </c>
      <c r="F47" s="276">
        <v>8.8239999999999998</v>
      </c>
      <c r="G47" s="35"/>
      <c r="H47" s="40"/>
    </row>
    <row r="48" spans="1:8" s="2" customFormat="1" ht="16.899999999999999" customHeight="1">
      <c r="A48" s="35"/>
      <c r="B48" s="40"/>
      <c r="C48" s="271" t="s">
        <v>108</v>
      </c>
      <c r="D48" s="272" t="s">
        <v>109</v>
      </c>
      <c r="E48" s="273" t="s">
        <v>98</v>
      </c>
      <c r="F48" s="274">
        <v>2.5459999999999998</v>
      </c>
      <c r="G48" s="35"/>
      <c r="H48" s="40"/>
    </row>
    <row r="49" spans="1:8" s="2" customFormat="1" ht="16.899999999999999" customHeight="1">
      <c r="A49" s="35"/>
      <c r="B49" s="40"/>
      <c r="C49" s="275" t="s">
        <v>1</v>
      </c>
      <c r="D49" s="275" t="s">
        <v>165</v>
      </c>
      <c r="E49" s="18" t="s">
        <v>1</v>
      </c>
      <c r="F49" s="276">
        <v>0</v>
      </c>
      <c r="G49" s="35"/>
      <c r="H49" s="40"/>
    </row>
    <row r="50" spans="1:8" s="2" customFormat="1" ht="16.899999999999999" customHeight="1">
      <c r="A50" s="35"/>
      <c r="B50" s="40"/>
      <c r="C50" s="275" t="s">
        <v>1</v>
      </c>
      <c r="D50" s="275" t="s">
        <v>1027</v>
      </c>
      <c r="E50" s="18" t="s">
        <v>1</v>
      </c>
      <c r="F50" s="276">
        <v>0</v>
      </c>
      <c r="G50" s="35"/>
      <c r="H50" s="40"/>
    </row>
    <row r="51" spans="1:8" s="2" customFormat="1" ht="16.899999999999999" customHeight="1">
      <c r="A51" s="35"/>
      <c r="B51" s="40"/>
      <c r="C51" s="275" t="s">
        <v>1</v>
      </c>
      <c r="D51" s="275" t="s">
        <v>227</v>
      </c>
      <c r="E51" s="18" t="s">
        <v>1</v>
      </c>
      <c r="F51" s="276">
        <v>0</v>
      </c>
      <c r="G51" s="35"/>
      <c r="H51" s="40"/>
    </row>
    <row r="52" spans="1:8" s="2" customFormat="1" ht="16.899999999999999" customHeight="1">
      <c r="A52" s="35"/>
      <c r="B52" s="40"/>
      <c r="C52" s="275" t="s">
        <v>1</v>
      </c>
      <c r="D52" s="275" t="s">
        <v>1028</v>
      </c>
      <c r="E52" s="18" t="s">
        <v>1</v>
      </c>
      <c r="F52" s="276">
        <v>2.5459999999999998</v>
      </c>
      <c r="G52" s="35"/>
      <c r="H52" s="40"/>
    </row>
    <row r="53" spans="1:8" s="2" customFormat="1" ht="16.899999999999999" customHeight="1">
      <c r="A53" s="35"/>
      <c r="B53" s="40"/>
      <c r="C53" s="275" t="s">
        <v>108</v>
      </c>
      <c r="D53" s="275" t="s">
        <v>171</v>
      </c>
      <c r="E53" s="18" t="s">
        <v>1</v>
      </c>
      <c r="F53" s="276">
        <v>2.5459999999999998</v>
      </c>
      <c r="G53" s="35"/>
      <c r="H53" s="40"/>
    </row>
    <row r="54" spans="1:8" s="2" customFormat="1" ht="7.35" customHeight="1">
      <c r="A54" s="35"/>
      <c r="B54" s="141"/>
      <c r="C54" s="142"/>
      <c r="D54" s="142"/>
      <c r="E54" s="142"/>
      <c r="F54" s="142"/>
      <c r="G54" s="142"/>
      <c r="H54" s="40"/>
    </row>
    <row r="55" spans="1:8" s="2" customFormat="1" ht="11.25">
      <c r="A55" s="35"/>
      <c r="B55" s="35"/>
      <c r="C55" s="35"/>
      <c r="D55" s="35"/>
      <c r="E55" s="35"/>
      <c r="F55" s="35"/>
      <c r="G55" s="35"/>
      <c r="H55" s="35"/>
    </row>
  </sheetData>
  <sheetProtection algorithmName="SHA-512" hashValue="YhxKxMyeEJa0dt3N/ec4KwooIGjISrKJE6GpbsAzGR3D4aOEAIea/0sxWLKWZ3/4akFTV6RLqJzeNzr/TauoDA==" saltValue="wuPGNmz+PLDCw5r/ivWEghR6A4o6UQI7AksdfC3jXPkqeF0osSxJOQhsvrtXqEoghcRPlzzYnkJbbYHv0Yna7w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D.1.1. - Architektonicko ...</vt:lpstr>
      <vt:lpstr>D.1.4.1 - Hromosvod</vt:lpstr>
      <vt:lpstr>VON - Vedlejší a ostatní ...</vt:lpstr>
      <vt:lpstr>Seznam figur</vt:lpstr>
      <vt:lpstr>'D.1.1. - Architektonicko ...'!Názvy_tisku</vt:lpstr>
      <vt:lpstr>'D.1.4.1 - Hromosvod'!Názvy_tisku</vt:lpstr>
      <vt:lpstr>'Rekapitulace stavby'!Názvy_tisku</vt:lpstr>
      <vt:lpstr>'Seznam figur'!Názvy_tisku</vt:lpstr>
      <vt:lpstr>'VON - Vedlejší a ostatní ...'!Názvy_tisku</vt:lpstr>
      <vt:lpstr>'D.1.1. - Architektonicko ...'!Oblast_tisku</vt:lpstr>
      <vt:lpstr>'D.1.4.1 - Hromosvod'!Oblast_tisku</vt:lpstr>
      <vt:lpstr>'Rekapitulace stavby'!Oblast_tisku</vt:lpstr>
      <vt:lpstr>'Seznam figur'!Oblast_tisku</vt:lpstr>
      <vt:lpstr>'VON - Vedlejší a ostatní 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DESKTOP-JGLBK2V\katcha</dc:creator>
  <cp:lastModifiedBy>Monika Stanková</cp:lastModifiedBy>
  <dcterms:created xsi:type="dcterms:W3CDTF">2021-01-25T12:17:01Z</dcterms:created>
  <dcterms:modified xsi:type="dcterms:W3CDTF">2021-03-05T06:27:21Z</dcterms:modified>
</cp:coreProperties>
</file>